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5" yWindow="-15" windowWidth="18525" windowHeight="12945" activeTab="1"/>
  </bookViews>
  <sheets>
    <sheet name="výpočet hráči" sheetId="33" r:id="rId1"/>
    <sheet name="sumar kluby 2023-01" sheetId="40" r:id="rId2"/>
  </sheets>
  <definedNames>
    <definedName name="_xlnm.Print_Area" localSheetId="0">'výpočet hráči'!$A$5:$BV$109</definedName>
  </definedNames>
  <calcPr calcId="124519"/>
</workbook>
</file>

<file path=xl/calcChain.xml><?xml version="1.0" encoding="utf-8"?>
<calcChain xmlns="http://schemas.openxmlformats.org/spreadsheetml/2006/main">
  <c r="D15" i="40"/>
  <c r="D14"/>
  <c r="D22"/>
  <c r="D21"/>
  <c r="D20"/>
  <c r="D19"/>
  <c r="D18"/>
  <c r="D17"/>
  <c r="D16"/>
  <c r="D13"/>
  <c r="D12"/>
  <c r="D11"/>
  <c r="D10"/>
  <c r="D9"/>
  <c r="D8"/>
  <c r="BQ19" i="33" l="1"/>
  <c r="BQ14"/>
  <c r="BQ16"/>
  <c r="AV35" l="1"/>
  <c r="AW35"/>
  <c r="AV36"/>
  <c r="AW36"/>
  <c r="AV37"/>
  <c r="AW37"/>
  <c r="AV38"/>
  <c r="AW38"/>
  <c r="AV39"/>
  <c r="AW39"/>
  <c r="AV40"/>
  <c r="AW40"/>
  <c r="AV41"/>
  <c r="AW41"/>
  <c r="AV42"/>
  <c r="AW42"/>
  <c r="AV43"/>
  <c r="AW43"/>
  <c r="AV44"/>
  <c r="AW44"/>
  <c r="AV45"/>
  <c r="AW45"/>
  <c r="AV46"/>
  <c r="AW46"/>
  <c r="AV47"/>
  <c r="AW47"/>
  <c r="AV48"/>
  <c r="AW48"/>
  <c r="AV49"/>
  <c r="AW49"/>
  <c r="AV50"/>
  <c r="AW50"/>
  <c r="AV51"/>
  <c r="AW51"/>
  <c r="AV52"/>
  <c r="AW52"/>
  <c r="AV53"/>
  <c r="AW53"/>
  <c r="AV54"/>
  <c r="AW54"/>
  <c r="AV55"/>
  <c r="AW55"/>
  <c r="AV56"/>
  <c r="AW56"/>
  <c r="AV57"/>
  <c r="AW57"/>
  <c r="AV58"/>
  <c r="AW58"/>
  <c r="AV59"/>
  <c r="AW59"/>
  <c r="AV60"/>
  <c r="AW60"/>
  <c r="AV61"/>
  <c r="AW61"/>
  <c r="AV62"/>
  <c r="AW62"/>
  <c r="AV63"/>
  <c r="AW63"/>
  <c r="AV64"/>
  <c r="AW64"/>
  <c r="AV65"/>
  <c r="AW65"/>
  <c r="AV66"/>
  <c r="AW66"/>
  <c r="AV67"/>
  <c r="AW67"/>
  <c r="AV68"/>
  <c r="AW68"/>
  <c r="AV69"/>
  <c r="AW69"/>
  <c r="AV70"/>
  <c r="AW70"/>
  <c r="AV71"/>
  <c r="AW71"/>
  <c r="AV72"/>
  <c r="AW72"/>
  <c r="AV73"/>
  <c r="AW73"/>
  <c r="AV74"/>
  <c r="AW74"/>
  <c r="AV75"/>
  <c r="AW75"/>
  <c r="AV76"/>
  <c r="AW76"/>
  <c r="AV77"/>
  <c r="AW77"/>
  <c r="AV78"/>
  <c r="AW78"/>
  <c r="AV79"/>
  <c r="AW79"/>
  <c r="AV80"/>
  <c r="AW80"/>
  <c r="AV81"/>
  <c r="AW81"/>
  <c r="AV82"/>
  <c r="AW82"/>
  <c r="AV83"/>
  <c r="AW83"/>
  <c r="AV84"/>
  <c r="AW84"/>
  <c r="AV85"/>
  <c r="AW85"/>
  <c r="AV86"/>
  <c r="AW86"/>
  <c r="AV87"/>
  <c r="AW87"/>
  <c r="AV88"/>
  <c r="AW88"/>
  <c r="AV89"/>
  <c r="AW89"/>
  <c r="AV90"/>
  <c r="AW90"/>
  <c r="AV91"/>
  <c r="AW91"/>
  <c r="AV92"/>
  <c r="AW92"/>
  <c r="AV93"/>
  <c r="AW93"/>
  <c r="AV94"/>
  <c r="AW94"/>
  <c r="AV95"/>
  <c r="AW95"/>
  <c r="AV96"/>
  <c r="AW96"/>
  <c r="AV97"/>
  <c r="AW97"/>
  <c r="AV98"/>
  <c r="AW98"/>
  <c r="AV99"/>
  <c r="AW99"/>
  <c r="AV100"/>
  <c r="AW100"/>
  <c r="AV101"/>
  <c r="AW101"/>
  <c r="AV102"/>
  <c r="AW102"/>
  <c r="AV103"/>
  <c r="AW103"/>
  <c r="AV104"/>
  <c r="AW104"/>
  <c r="AV105"/>
  <c r="AW105"/>
  <c r="AV106"/>
  <c r="AW106"/>
  <c r="AV107"/>
  <c r="AW107"/>
  <c r="AV108"/>
  <c r="AW108"/>
  <c r="AV109"/>
  <c r="AW109"/>
  <c r="AW13"/>
  <c r="AW14"/>
  <c r="AW15"/>
  <c r="AW16"/>
  <c r="AW17"/>
  <c r="AW18"/>
  <c r="AW19"/>
  <c r="AW20"/>
  <c r="AV13"/>
  <c r="AS14"/>
  <c r="AT14"/>
  <c r="AU14"/>
  <c r="AV14"/>
  <c r="AS15"/>
  <c r="AT15"/>
  <c r="AU15"/>
  <c r="AV15"/>
  <c r="AS16"/>
  <c r="AT16"/>
  <c r="AU16"/>
  <c r="AV16"/>
  <c r="AS17"/>
  <c r="AT17"/>
  <c r="AU17"/>
  <c r="AV17"/>
  <c r="AS18"/>
  <c r="AT18"/>
  <c r="AU18"/>
  <c r="AV18"/>
  <c r="AS19"/>
  <c r="AT19"/>
  <c r="AU19"/>
  <c r="AV19"/>
  <c r="AS20"/>
  <c r="AT20"/>
  <c r="AU20"/>
  <c r="AV20"/>
  <c r="AS21"/>
  <c r="AT21"/>
  <c r="AU21"/>
  <c r="AV21"/>
  <c r="AW21"/>
  <c r="AS22"/>
  <c r="AT22"/>
  <c r="AU22"/>
  <c r="AV22"/>
  <c r="AW22"/>
  <c r="AS23"/>
  <c r="AT23"/>
  <c r="AU23"/>
  <c r="AV23"/>
  <c r="AW23"/>
  <c r="AS24"/>
  <c r="AT24"/>
  <c r="AU24"/>
  <c r="AV24"/>
  <c r="AW24"/>
  <c r="AS25"/>
  <c r="AT25"/>
  <c r="AU25"/>
  <c r="AV25"/>
  <c r="AW25"/>
  <c r="AS26"/>
  <c r="AT26"/>
  <c r="AU26"/>
  <c r="AV26"/>
  <c r="AW26"/>
  <c r="AS27"/>
  <c r="AT27"/>
  <c r="AU27"/>
  <c r="AV27"/>
  <c r="AW27"/>
  <c r="AS28"/>
  <c r="AT28"/>
  <c r="AU28"/>
  <c r="AV28"/>
  <c r="AW28"/>
  <c r="AS29"/>
  <c r="AT29"/>
  <c r="AU29"/>
  <c r="AV29"/>
  <c r="AW29"/>
  <c r="AS30"/>
  <c r="AT30"/>
  <c r="AU30"/>
  <c r="AV30"/>
  <c r="AW30"/>
  <c r="AS31"/>
  <c r="AT31"/>
  <c r="AU31"/>
  <c r="AV31"/>
  <c r="AW31"/>
  <c r="AS32"/>
  <c r="AT32"/>
  <c r="AU32"/>
  <c r="AV32"/>
  <c r="AW32"/>
  <c r="AS33"/>
  <c r="AT33"/>
  <c r="AU33"/>
  <c r="AV33"/>
  <c r="AW33"/>
  <c r="AS34"/>
  <c r="AT34"/>
  <c r="AU34"/>
  <c r="AV34"/>
  <c r="AW34"/>
  <c r="AS35"/>
  <c r="AT35"/>
  <c r="AU35"/>
  <c r="AS36"/>
  <c r="AT36"/>
  <c r="AU36"/>
  <c r="AS37"/>
  <c r="AT37"/>
  <c r="AU37"/>
  <c r="AS38"/>
  <c r="AT38"/>
  <c r="AU38"/>
  <c r="AS39"/>
  <c r="AT39"/>
  <c r="AU39"/>
  <c r="AS40"/>
  <c r="AT40"/>
  <c r="AU40"/>
  <c r="AS41"/>
  <c r="AT41"/>
  <c r="AU41"/>
  <c r="AS42"/>
  <c r="AT42"/>
  <c r="AU42"/>
  <c r="AS43"/>
  <c r="AT43"/>
  <c r="AU43"/>
  <c r="AS44"/>
  <c r="AT44"/>
  <c r="AU44"/>
  <c r="AS45"/>
  <c r="AT45"/>
  <c r="AU45"/>
  <c r="AS46"/>
  <c r="AT46"/>
  <c r="AU46"/>
  <c r="AS47"/>
  <c r="AT47"/>
  <c r="AU47"/>
  <c r="AS48"/>
  <c r="AT48"/>
  <c r="AU48"/>
  <c r="AS49"/>
  <c r="AT49"/>
  <c r="AU49"/>
  <c r="AS50"/>
  <c r="AT50"/>
  <c r="AU50"/>
  <c r="AS51"/>
  <c r="AT51"/>
  <c r="AU51"/>
  <c r="AS52"/>
  <c r="AT52"/>
  <c r="AU52"/>
  <c r="AS53"/>
  <c r="AT53"/>
  <c r="AU53"/>
  <c r="AS54"/>
  <c r="AT54"/>
  <c r="AU54"/>
  <c r="AS55"/>
  <c r="AT55"/>
  <c r="AU55"/>
  <c r="AS56"/>
  <c r="AT56"/>
  <c r="AU56"/>
  <c r="AS57"/>
  <c r="AT57"/>
  <c r="AU57"/>
  <c r="AS58"/>
  <c r="AT58"/>
  <c r="AU58"/>
  <c r="AS59"/>
  <c r="AT59"/>
  <c r="AU59"/>
  <c r="AS60"/>
  <c r="AT60"/>
  <c r="AU60"/>
  <c r="AS61"/>
  <c r="AT61"/>
  <c r="AU61"/>
  <c r="AS62"/>
  <c r="AT62"/>
  <c r="AU62"/>
  <c r="AS63"/>
  <c r="AT63"/>
  <c r="AU63"/>
  <c r="AS64"/>
  <c r="AT64"/>
  <c r="AU64"/>
  <c r="AS65"/>
  <c r="AT65"/>
  <c r="AU65"/>
  <c r="AS66"/>
  <c r="AT66"/>
  <c r="AU66"/>
  <c r="AS67"/>
  <c r="AT67"/>
  <c r="AU67"/>
  <c r="AS68"/>
  <c r="AT68"/>
  <c r="AU68"/>
  <c r="AS69"/>
  <c r="AT69"/>
  <c r="AU69"/>
  <c r="AS70"/>
  <c r="AT70"/>
  <c r="AU70"/>
  <c r="AS71"/>
  <c r="AT71"/>
  <c r="AU71"/>
  <c r="AS72"/>
  <c r="AT72"/>
  <c r="AU72"/>
  <c r="AS73"/>
  <c r="AT73"/>
  <c r="AU73"/>
  <c r="AS74"/>
  <c r="AT74"/>
  <c r="AU74"/>
  <c r="AS75"/>
  <c r="AT75"/>
  <c r="AU75"/>
  <c r="AS76"/>
  <c r="AT76"/>
  <c r="AU76"/>
  <c r="AS77"/>
  <c r="AT77"/>
  <c r="AU77"/>
  <c r="AS78"/>
  <c r="AT78"/>
  <c r="AU78"/>
  <c r="AS79"/>
  <c r="AT79"/>
  <c r="AU79"/>
  <c r="AS80"/>
  <c r="AT80"/>
  <c r="AU80"/>
  <c r="AS81"/>
  <c r="AT81"/>
  <c r="AU81"/>
  <c r="AS82"/>
  <c r="AT82"/>
  <c r="AU82"/>
  <c r="AS83"/>
  <c r="AT83"/>
  <c r="AU83"/>
  <c r="AS84"/>
  <c r="AT84"/>
  <c r="AU84"/>
  <c r="AS85"/>
  <c r="AT85"/>
  <c r="AU85"/>
  <c r="AS86"/>
  <c r="AT86"/>
  <c r="AU86"/>
  <c r="AS87"/>
  <c r="AT87"/>
  <c r="AU87"/>
  <c r="AS88"/>
  <c r="AT88"/>
  <c r="AU88"/>
  <c r="AS89"/>
  <c r="AT89"/>
  <c r="AU89"/>
  <c r="AS90"/>
  <c r="AT90"/>
  <c r="AU90"/>
  <c r="AS91"/>
  <c r="AT91"/>
  <c r="AU91"/>
  <c r="AS92"/>
  <c r="AT92"/>
  <c r="AU92"/>
  <c r="AS93"/>
  <c r="AT93"/>
  <c r="AU93"/>
  <c r="AS94"/>
  <c r="AT94"/>
  <c r="AU94"/>
  <c r="AS95"/>
  <c r="AT95"/>
  <c r="AU95"/>
  <c r="AY93" l="1"/>
  <c r="BT93" s="1"/>
  <c r="AY85"/>
  <c r="BT85" s="1"/>
  <c r="AY88"/>
  <c r="BU88" s="1"/>
  <c r="AY87"/>
  <c r="BT87" s="1"/>
  <c r="AY90"/>
  <c r="BU90" s="1"/>
  <c r="AY86"/>
  <c r="BU86" s="1"/>
  <c r="AY92"/>
  <c r="BU92" s="1"/>
  <c r="AY95"/>
  <c r="BT95" s="1"/>
  <c r="AY89"/>
  <c r="BT89" s="1"/>
  <c r="AY91"/>
  <c r="BT91" s="1"/>
  <c r="AY94"/>
  <c r="BU94" s="1"/>
  <c r="AY79"/>
  <c r="BU79" s="1"/>
  <c r="AY80"/>
  <c r="BT80" s="1"/>
  <c r="AY81"/>
  <c r="BU81" s="1"/>
  <c r="AY82"/>
  <c r="BU82" s="1"/>
  <c r="AY83"/>
  <c r="BU83" s="1"/>
  <c r="AY84"/>
  <c r="BT84" s="1"/>
  <c r="AS96"/>
  <c r="AT96"/>
  <c r="AU96"/>
  <c r="AS97"/>
  <c r="AT97"/>
  <c r="AU97"/>
  <c r="AS98"/>
  <c r="AT98"/>
  <c r="AU98"/>
  <c r="AS99"/>
  <c r="AT99"/>
  <c r="AU99"/>
  <c r="AS100"/>
  <c r="AT100"/>
  <c r="AU100"/>
  <c r="AS101"/>
  <c r="AT101"/>
  <c r="AU101"/>
  <c r="AS102"/>
  <c r="AT102"/>
  <c r="AU102"/>
  <c r="AS103"/>
  <c r="AT103"/>
  <c r="AU103"/>
  <c r="AS104"/>
  <c r="AT104"/>
  <c r="AU104"/>
  <c r="AS105"/>
  <c r="AT105"/>
  <c r="AU105"/>
  <c r="AS106"/>
  <c r="AT106"/>
  <c r="AU106"/>
  <c r="AS107"/>
  <c r="AT107"/>
  <c r="AU107"/>
  <c r="AS108"/>
  <c r="AT108"/>
  <c r="AU108"/>
  <c r="AS109"/>
  <c r="AT109"/>
  <c r="AU109"/>
  <c r="BU80" l="1"/>
  <c r="BS80" s="1"/>
  <c r="BT86"/>
  <c r="BS86" s="1"/>
  <c r="BU93"/>
  <c r="BS93" s="1"/>
  <c r="F93" s="1"/>
  <c r="BT82"/>
  <c r="BS82" s="1"/>
  <c r="BU87"/>
  <c r="BS87" s="1"/>
  <c r="BU85"/>
  <c r="BS85" s="1"/>
  <c r="F85" s="1"/>
  <c r="BT94"/>
  <c r="BS94" s="1"/>
  <c r="BT88"/>
  <c r="BS88" s="1"/>
  <c r="BT90"/>
  <c r="BS90" s="1"/>
  <c r="BU91"/>
  <c r="BS91" s="1"/>
  <c r="F91" s="1"/>
  <c r="BT83"/>
  <c r="BS83" s="1"/>
  <c r="BU84"/>
  <c r="BS84" s="1"/>
  <c r="BU89"/>
  <c r="BS89" s="1"/>
  <c r="BU95"/>
  <c r="BS95" s="1"/>
  <c r="BT92"/>
  <c r="BS92" s="1"/>
  <c r="BT79"/>
  <c r="BS79" s="1"/>
  <c r="BT81"/>
  <c r="BS81" s="1"/>
  <c r="AY66"/>
  <c r="BT66" s="1"/>
  <c r="AY76"/>
  <c r="BU76" s="1"/>
  <c r="AY97"/>
  <c r="BT97" s="1"/>
  <c r="AY101"/>
  <c r="BU101" s="1"/>
  <c r="AY98"/>
  <c r="BU98" s="1"/>
  <c r="AY77"/>
  <c r="BU77" s="1"/>
  <c r="AY102"/>
  <c r="BT102" s="1"/>
  <c r="AY72"/>
  <c r="BT72" s="1"/>
  <c r="AY107"/>
  <c r="BU107" s="1"/>
  <c r="AY108"/>
  <c r="BT108" s="1"/>
  <c r="AY48"/>
  <c r="BT48" s="1"/>
  <c r="AY49"/>
  <c r="BT49" s="1"/>
  <c r="AY109"/>
  <c r="BT109" s="1"/>
  <c r="AY105"/>
  <c r="BT105" s="1"/>
  <c r="AY71"/>
  <c r="BT71" s="1"/>
  <c r="AY63"/>
  <c r="BU63" s="1"/>
  <c r="AY47"/>
  <c r="BU47" s="1"/>
  <c r="AY73"/>
  <c r="BU73" s="1"/>
  <c r="AY75"/>
  <c r="BU75" s="1"/>
  <c r="AY68"/>
  <c r="BU68" s="1"/>
  <c r="AY65"/>
  <c r="BU65" s="1"/>
  <c r="AY62"/>
  <c r="BU62" s="1"/>
  <c r="AY64"/>
  <c r="BT64" s="1"/>
  <c r="AY59"/>
  <c r="BT59" s="1"/>
  <c r="AY52"/>
  <c r="BT52" s="1"/>
  <c r="AY50"/>
  <c r="BU50" s="1"/>
  <c r="AY53"/>
  <c r="BU53" s="1"/>
  <c r="AY58"/>
  <c r="BU58" s="1"/>
  <c r="AY54"/>
  <c r="BU54" s="1"/>
  <c r="AY99"/>
  <c r="BT99" s="1"/>
  <c r="AY56"/>
  <c r="BU56" s="1"/>
  <c r="AY106"/>
  <c r="BT106" s="1"/>
  <c r="AY103"/>
  <c r="BT103" s="1"/>
  <c r="AY100"/>
  <c r="BT100" s="1"/>
  <c r="AY69"/>
  <c r="BT69" s="1"/>
  <c r="AY57"/>
  <c r="BT57" s="1"/>
  <c r="AY60"/>
  <c r="BT60" s="1"/>
  <c r="AY104"/>
  <c r="BT104" s="1"/>
  <c r="AY74"/>
  <c r="BU74" s="1"/>
  <c r="AY70"/>
  <c r="BU70" s="1"/>
  <c r="AY67"/>
  <c r="BT67" s="1"/>
  <c r="AY51"/>
  <c r="BT51" s="1"/>
  <c r="AY78"/>
  <c r="BU78" s="1"/>
  <c r="AY55"/>
  <c r="BT55" s="1"/>
  <c r="AY61"/>
  <c r="BU61" s="1"/>
  <c r="AY96"/>
  <c r="BT96" s="1"/>
  <c r="BV84" l="1"/>
  <c r="F84"/>
  <c r="I87"/>
  <c r="F87"/>
  <c r="I88"/>
  <c r="F88"/>
  <c r="I89"/>
  <c r="F89"/>
  <c r="I95"/>
  <c r="F95"/>
  <c r="I82"/>
  <c r="F82"/>
  <c r="I90"/>
  <c r="F90"/>
  <c r="I92"/>
  <c r="F92"/>
  <c r="I94"/>
  <c r="F94"/>
  <c r="I80"/>
  <c r="F80"/>
  <c r="I86"/>
  <c r="F86"/>
  <c r="I79"/>
  <c r="F79"/>
  <c r="I81"/>
  <c r="F81"/>
  <c r="I83"/>
  <c r="F83"/>
  <c r="BV80"/>
  <c r="I93"/>
  <c r="BV93"/>
  <c r="BV82"/>
  <c r="BV90"/>
  <c r="BV91"/>
  <c r="BV94"/>
  <c r="BV89"/>
  <c r="BV83"/>
  <c r="I85"/>
  <c r="BV85"/>
  <c r="BV95"/>
  <c r="BV92"/>
  <c r="BV88"/>
  <c r="BV79"/>
  <c r="BV87"/>
  <c r="BV81"/>
  <c r="BV86"/>
  <c r="BT77"/>
  <c r="BS77" s="1"/>
  <c r="F77" s="1"/>
  <c r="BT101"/>
  <c r="BS101" s="1"/>
  <c r="BT76"/>
  <c r="BS76" s="1"/>
  <c r="F76" s="1"/>
  <c r="BU99"/>
  <c r="BS99" s="1"/>
  <c r="BU48"/>
  <c r="BS48" s="1"/>
  <c r="BU66"/>
  <c r="BS66" s="1"/>
  <c r="BU72"/>
  <c r="BS72" s="1"/>
  <c r="BU103"/>
  <c r="BS103" s="1"/>
  <c r="BU57"/>
  <c r="BS57" s="1"/>
  <c r="BU49"/>
  <c r="BS49" s="1"/>
  <c r="BT107"/>
  <c r="BS107" s="1"/>
  <c r="BU102"/>
  <c r="BS102" s="1"/>
  <c r="BU105"/>
  <c r="BS105" s="1"/>
  <c r="BU97"/>
  <c r="BS97" s="1"/>
  <c r="BT65"/>
  <c r="BS65" s="1"/>
  <c r="BU71"/>
  <c r="BS71" s="1"/>
  <c r="F71" s="1"/>
  <c r="BT70"/>
  <c r="BS70" s="1"/>
  <c r="BT63"/>
  <c r="BS63" s="1"/>
  <c r="BT98"/>
  <c r="BS98" s="1"/>
  <c r="BU67"/>
  <c r="BS67" s="1"/>
  <c r="BT73"/>
  <c r="BS73" s="1"/>
  <c r="BT75"/>
  <c r="BS75" s="1"/>
  <c r="BT78"/>
  <c r="BS78" s="1"/>
  <c r="BU108"/>
  <c r="BS108" s="1"/>
  <c r="BT68"/>
  <c r="BS68" s="1"/>
  <c r="BU100"/>
  <c r="BS100" s="1"/>
  <c r="BU109"/>
  <c r="BS109" s="1"/>
  <c r="F109" s="1"/>
  <c r="BT47"/>
  <c r="BS47" s="1"/>
  <c r="BT74"/>
  <c r="BS74" s="1"/>
  <c r="BT62"/>
  <c r="BS62" s="1"/>
  <c r="BU64"/>
  <c r="BS64" s="1"/>
  <c r="BU69"/>
  <c r="BS69" s="1"/>
  <c r="F69" s="1"/>
  <c r="BT61"/>
  <c r="BS61" s="1"/>
  <c r="F61" s="1"/>
  <c r="BU59"/>
  <c r="BS59" s="1"/>
  <c r="F59" s="1"/>
  <c r="BU52"/>
  <c r="BS52" s="1"/>
  <c r="BT53"/>
  <c r="BS53" s="1"/>
  <c r="BT50"/>
  <c r="BS50" s="1"/>
  <c r="BU55"/>
  <c r="BS55" s="1"/>
  <c r="BT58"/>
  <c r="BS58" s="1"/>
  <c r="BT54"/>
  <c r="BS54" s="1"/>
  <c r="BT56"/>
  <c r="BS56" s="1"/>
  <c r="F56" s="1"/>
  <c r="BU60"/>
  <c r="BS60" s="1"/>
  <c r="BU51"/>
  <c r="BS51" s="1"/>
  <c r="BU104"/>
  <c r="BS104" s="1"/>
  <c r="BU96"/>
  <c r="BU106"/>
  <c r="BS106" s="1"/>
  <c r="I97" l="1"/>
  <c r="F97"/>
  <c r="I99"/>
  <c r="F99"/>
  <c r="I48"/>
  <c r="F48"/>
  <c r="I98"/>
  <c r="F98"/>
  <c r="I60"/>
  <c r="F60"/>
  <c r="BV72"/>
  <c r="F72"/>
  <c r="I104"/>
  <c r="F104"/>
  <c r="I103"/>
  <c r="F103"/>
  <c r="I73"/>
  <c r="F73"/>
  <c r="I49"/>
  <c r="F49"/>
  <c r="I55"/>
  <c r="F55"/>
  <c r="I65"/>
  <c r="F65"/>
  <c r="I74"/>
  <c r="F74"/>
  <c r="I62"/>
  <c r="F62"/>
  <c r="I78"/>
  <c r="F78"/>
  <c r="I107"/>
  <c r="F107"/>
  <c r="I101"/>
  <c r="F101"/>
  <c r="I54"/>
  <c r="F54"/>
  <c r="I63"/>
  <c r="F63"/>
  <c r="I51"/>
  <c r="F51"/>
  <c r="I67"/>
  <c r="F67"/>
  <c r="I106"/>
  <c r="F106"/>
  <c r="I53"/>
  <c r="F53"/>
  <c r="I102"/>
  <c r="F102"/>
  <c r="I100"/>
  <c r="F100"/>
  <c r="I58"/>
  <c r="F58"/>
  <c r="I47"/>
  <c r="F47"/>
  <c r="I70"/>
  <c r="F70"/>
  <c r="I66"/>
  <c r="F66"/>
  <c r="I64"/>
  <c r="F64"/>
  <c r="I57"/>
  <c r="F57"/>
  <c r="I75"/>
  <c r="F75"/>
  <c r="I52"/>
  <c r="F52"/>
  <c r="I108"/>
  <c r="F108"/>
  <c r="I50"/>
  <c r="F50"/>
  <c r="I68"/>
  <c r="F68"/>
  <c r="I105"/>
  <c r="F105"/>
  <c r="BV101"/>
  <c r="BV105"/>
  <c r="BV77"/>
  <c r="BV103"/>
  <c r="BV66"/>
  <c r="BV68"/>
  <c r="BV98"/>
  <c r="BV65"/>
  <c r="I109"/>
  <c r="BV109"/>
  <c r="BV108"/>
  <c r="BV73"/>
  <c r="BV48"/>
  <c r="BV47"/>
  <c r="BV75"/>
  <c r="BV62"/>
  <c r="BV61"/>
  <c r="BV50"/>
  <c r="I56"/>
  <c r="BV56"/>
  <c r="BV54"/>
  <c r="BV58"/>
  <c r="BV52"/>
  <c r="BV104"/>
  <c r="BS96"/>
  <c r="BV53"/>
  <c r="BV102"/>
  <c r="BV63"/>
  <c r="BV107"/>
  <c r="BV106"/>
  <c r="BV64"/>
  <c r="BV51"/>
  <c r="BV59"/>
  <c r="BV55"/>
  <c r="BV70"/>
  <c r="BV97"/>
  <c r="BV49"/>
  <c r="BV60"/>
  <c r="BV57"/>
  <c r="BV69"/>
  <c r="BV67"/>
  <c r="BV78"/>
  <c r="BV71"/>
  <c r="BV76"/>
  <c r="BV74"/>
  <c r="BV99"/>
  <c r="BV100"/>
  <c r="I96" l="1"/>
  <c r="F96"/>
  <c r="BV96"/>
  <c r="AY41" l="1"/>
  <c r="AY42"/>
  <c r="AY46"/>
  <c r="BT41" l="1"/>
  <c r="BU41"/>
  <c r="BT42"/>
  <c r="BU42"/>
  <c r="BU46"/>
  <c r="BT46"/>
  <c r="AY45"/>
  <c r="AY43"/>
  <c r="AY44"/>
  <c r="BS41" l="1"/>
  <c r="BS42"/>
  <c r="BT45"/>
  <c r="BU45"/>
  <c r="BT43"/>
  <c r="BU43"/>
  <c r="BU44"/>
  <c r="BT44"/>
  <c r="BS46"/>
  <c r="AY39"/>
  <c r="BU39" s="1"/>
  <c r="AY40"/>
  <c r="BT40" s="1"/>
  <c r="I41" l="1"/>
  <c r="F41"/>
  <c r="I42"/>
  <c r="F42"/>
  <c r="I46"/>
  <c r="F46"/>
  <c r="BS44"/>
  <c r="BV41"/>
  <c r="BU40"/>
  <c r="BS40" s="1"/>
  <c r="BS45"/>
  <c r="BS43"/>
  <c r="BV42"/>
  <c r="BT39"/>
  <c r="BS39" s="1"/>
  <c r="BV46"/>
  <c r="AY38"/>
  <c r="AY32"/>
  <c r="BU32" s="1"/>
  <c r="AY33"/>
  <c r="BT33" s="1"/>
  <c r="AY34"/>
  <c r="BT34" s="1"/>
  <c r="AY36"/>
  <c r="AY37"/>
  <c r="AS13"/>
  <c r="AT13"/>
  <c r="AU13"/>
  <c r="I44" l="1"/>
  <c r="F44"/>
  <c r="BV39"/>
  <c r="F39"/>
  <c r="I40"/>
  <c r="F40"/>
  <c r="I45"/>
  <c r="F45"/>
  <c r="I43"/>
  <c r="F43"/>
  <c r="BV44"/>
  <c r="BV45"/>
  <c r="BV43"/>
  <c r="BT37"/>
  <c r="BU37"/>
  <c r="BU36"/>
  <c r="BT36"/>
  <c r="BU38"/>
  <c r="BT38"/>
  <c r="AY35"/>
  <c r="BV40"/>
  <c r="BT32"/>
  <c r="BS32" s="1"/>
  <c r="F32" s="1"/>
  <c r="BU33"/>
  <c r="BS33" s="1"/>
  <c r="F33" s="1"/>
  <c r="BU34"/>
  <c r="BS34" s="1"/>
  <c r="F34" s="1"/>
  <c r="AY30"/>
  <c r="BU30" s="1"/>
  <c r="AY26"/>
  <c r="BU26" s="1"/>
  <c r="AY20"/>
  <c r="BU20" s="1"/>
  <c r="AY28"/>
  <c r="BU28" s="1"/>
  <c r="AY16"/>
  <c r="BU16" s="1"/>
  <c r="AY14"/>
  <c r="AY23"/>
  <c r="AY27"/>
  <c r="AY29"/>
  <c r="AY31"/>
  <c r="AY25"/>
  <c r="AY22"/>
  <c r="AY24"/>
  <c r="AY21"/>
  <c r="AY15"/>
  <c r="AY18"/>
  <c r="AY13"/>
  <c r="AY19"/>
  <c r="AY17"/>
  <c r="BV36" l="1"/>
  <c r="BS37"/>
  <c r="BU35"/>
  <c r="BT35"/>
  <c r="BS36"/>
  <c r="BS38"/>
  <c r="BV32"/>
  <c r="I32"/>
  <c r="BV33"/>
  <c r="I33"/>
  <c r="BV34"/>
  <c r="I34"/>
  <c r="BT28"/>
  <c r="BS28" s="1"/>
  <c r="F28" s="1"/>
  <c r="BT30"/>
  <c r="BS30" s="1"/>
  <c r="F30" s="1"/>
  <c r="BT26"/>
  <c r="BS26" s="1"/>
  <c r="F26" s="1"/>
  <c r="BT16"/>
  <c r="BS16" s="1"/>
  <c r="BU21"/>
  <c r="BT21"/>
  <c r="BU23"/>
  <c r="BT23"/>
  <c r="BU19"/>
  <c r="BT19"/>
  <c r="BU14"/>
  <c r="BT14"/>
  <c r="BU31"/>
  <c r="BT31"/>
  <c r="BU22"/>
  <c r="BT22"/>
  <c r="BT20"/>
  <c r="BS20" s="1"/>
  <c r="BU18"/>
  <c r="BT18"/>
  <c r="BU17"/>
  <c r="BT17"/>
  <c r="BU15"/>
  <c r="BT15"/>
  <c r="BU13"/>
  <c r="BT13"/>
  <c r="BU25"/>
  <c r="BT25"/>
  <c r="BU24"/>
  <c r="BT24"/>
  <c r="BU29"/>
  <c r="BT29"/>
  <c r="BU27"/>
  <c r="BT27"/>
  <c r="I37" l="1"/>
  <c r="F37"/>
  <c r="I36"/>
  <c r="F36"/>
  <c r="I16"/>
  <c r="F16"/>
  <c r="I20"/>
  <c r="F20"/>
  <c r="BV38"/>
  <c r="F38"/>
  <c r="BV37"/>
  <c r="BS35"/>
  <c r="BV30"/>
  <c r="I30"/>
  <c r="BV28"/>
  <c r="I28"/>
  <c r="BV26"/>
  <c r="I26"/>
  <c r="BV20"/>
  <c r="BV16"/>
  <c r="BS21"/>
  <c r="F21" s="1"/>
  <c r="BS31"/>
  <c r="F31" s="1"/>
  <c r="BS25"/>
  <c r="F25" s="1"/>
  <c r="BS17"/>
  <c r="BS22"/>
  <c r="F22" s="1"/>
  <c r="BS14"/>
  <c r="BS19"/>
  <c r="BS23"/>
  <c r="F23" s="1"/>
  <c r="BS18"/>
  <c r="BS15"/>
  <c r="BS13"/>
  <c r="BS24"/>
  <c r="F24" s="1"/>
  <c r="BS29"/>
  <c r="F29" s="1"/>
  <c r="BS27"/>
  <c r="F27" s="1"/>
  <c r="I19" l="1"/>
  <c r="F19"/>
  <c r="I14"/>
  <c r="F14"/>
  <c r="I18"/>
  <c r="F18"/>
  <c r="I15"/>
  <c r="F15"/>
  <c r="I13"/>
  <c r="F13"/>
  <c r="I17"/>
  <c r="F17"/>
  <c r="I35"/>
  <c r="F35"/>
  <c r="BV35"/>
  <c r="BV31"/>
  <c r="I31"/>
  <c r="BV29"/>
  <c r="I29"/>
  <c r="BV27"/>
  <c r="I27"/>
  <c r="BV21"/>
  <c r="I21"/>
  <c r="BV22"/>
  <c r="BV24"/>
  <c r="I24"/>
  <c r="BV23"/>
  <c r="I23"/>
  <c r="BV25"/>
  <c r="I25"/>
  <c r="BV19"/>
  <c r="BV13"/>
  <c r="BV17"/>
  <c r="BV18"/>
  <c r="BV15"/>
  <c r="BV14"/>
</calcChain>
</file>

<file path=xl/sharedStrings.xml><?xml version="1.0" encoding="utf-8"?>
<sst xmlns="http://schemas.openxmlformats.org/spreadsheetml/2006/main" count="596" uniqueCount="290">
  <si>
    <t>Meno</t>
  </si>
  <si>
    <t xml:space="preserve">Rebricky </t>
  </si>
  <si>
    <t>SR</t>
  </si>
  <si>
    <t>Nz</t>
  </si>
  <si>
    <t>Mz</t>
  </si>
  <si>
    <t>Sz</t>
  </si>
  <si>
    <t>Dor</t>
  </si>
  <si>
    <t>Priezvisko</t>
  </si>
  <si>
    <t>miesto</t>
  </si>
  <si>
    <t>NZ</t>
  </si>
  <si>
    <t>koef</t>
  </si>
  <si>
    <t>rebicek</t>
  </si>
  <si>
    <t>rebricek</t>
  </si>
  <si>
    <t>ITTF  Kad.</t>
  </si>
  <si>
    <t>ITTF jun.</t>
  </si>
  <si>
    <t>ETTU jun.</t>
  </si>
  <si>
    <t>ETTU kad.</t>
  </si>
  <si>
    <t>medzinar.</t>
  </si>
  <si>
    <t>vysledny</t>
  </si>
  <si>
    <t>MEJ</t>
  </si>
  <si>
    <t>dr</t>
  </si>
  <si>
    <t>jedn.</t>
  </si>
  <si>
    <t>MS</t>
  </si>
  <si>
    <t>MEJ A MS</t>
  </si>
  <si>
    <t>ŠK ŠOG NITRA</t>
  </si>
  <si>
    <t>STK ZŠ NA BIELENISKU PEZINOK</t>
  </si>
  <si>
    <t>ŠKST TOPOĽČANY</t>
  </si>
  <si>
    <t>MSK ČADCA</t>
  </si>
  <si>
    <t>ŠKST RUŽOMBEROK</t>
  </si>
  <si>
    <t>STO VALALIKY</t>
  </si>
  <si>
    <t>STK DEVÍNSKA NOVÁ VES</t>
  </si>
  <si>
    <t>STK LOKOMOTÍVA KOŠICE</t>
  </si>
  <si>
    <t>TTC POVAŽSKÁ BYSTRICA</t>
  </si>
  <si>
    <t>ŠKST MICHALOVCE</t>
  </si>
  <si>
    <t>body</t>
  </si>
  <si>
    <t>double</t>
  </si>
  <si>
    <t>MIX</t>
  </si>
  <si>
    <t>v SR rebrikoch</t>
  </si>
  <si>
    <t xml:space="preserve">Koeficienty poradia </t>
  </si>
  <si>
    <t xml:space="preserve">Spolu body </t>
  </si>
  <si>
    <t>v SR</t>
  </si>
  <si>
    <t xml:space="preserve">Koeficienty z </t>
  </si>
  <si>
    <t>Medzinar. podujati</t>
  </si>
  <si>
    <t>ETTU/ITTF</t>
  </si>
  <si>
    <t>DOR</t>
  </si>
  <si>
    <t>koeficient vek. kategorie</t>
  </si>
  <si>
    <t>cely koef</t>
  </si>
  <si>
    <t>koef MS</t>
  </si>
  <si>
    <t>MEJ+MS</t>
  </si>
  <si>
    <t>celkovy</t>
  </si>
  <si>
    <t>vysledne</t>
  </si>
  <si>
    <t>spolu</t>
  </si>
  <si>
    <t>por</t>
  </si>
  <si>
    <t xml:space="preserve">pocet </t>
  </si>
  <si>
    <t>zapasov</t>
  </si>
  <si>
    <t>celeho druzstva</t>
  </si>
  <si>
    <t>hraca</t>
  </si>
  <si>
    <t>z toho</t>
  </si>
  <si>
    <t>Body</t>
  </si>
  <si>
    <t>zahr.</t>
  </si>
  <si>
    <t>percentualne</t>
  </si>
  <si>
    <t>kod</t>
  </si>
  <si>
    <t>klubu</t>
  </si>
  <si>
    <t>Body v SR s koef umiestnenia a vekovym koef</t>
  </si>
  <si>
    <t>KST RAKSIT</t>
  </si>
  <si>
    <t xml:space="preserve"> </t>
  </si>
  <si>
    <t>klub v ktorom hráč hosťuje</t>
  </si>
  <si>
    <t>výsledné</t>
  </si>
  <si>
    <t>TJ STO NIŽNÁ</t>
  </si>
  <si>
    <t>TTC NOVÉ ZÁMKY</t>
  </si>
  <si>
    <t>STC ŠKST BRATISLAVA</t>
  </si>
  <si>
    <t>MŠK STO KROMPACHY</t>
  </si>
  <si>
    <t>ŠKST JUNIOR MICHAL NA OSTROVE</t>
  </si>
  <si>
    <t>STK FUNSTAR TOPOĽČANY</t>
  </si>
  <si>
    <t>TJ STO SLOVENSKÁ VES</t>
  </si>
  <si>
    <t>ŠK PARA TT HLOHOVEC</t>
  </si>
  <si>
    <t>ŠKST LUČENEC</t>
  </si>
  <si>
    <t>OSK MICHAĽANY</t>
  </si>
  <si>
    <t>SST EUROMILK DUN.STREDA</t>
  </si>
  <si>
    <t>SŠK POPROČ</t>
  </si>
  <si>
    <t>KST DRIVE TR. JASTRABIE</t>
  </si>
  <si>
    <t>STK KALINOVO</t>
  </si>
  <si>
    <t>Klub</t>
  </si>
  <si>
    <t>koef.</t>
  </si>
  <si>
    <t>body z koef.</t>
  </si>
  <si>
    <t>ŠKST BOŠANY</t>
  </si>
  <si>
    <t>počet hráčov</t>
  </si>
  <si>
    <t>TSG KAISERSLAUTERN</t>
  </si>
  <si>
    <t>MŠK ŽIAR NAD HRONOM</t>
  </si>
  <si>
    <t>TJ GASTO GALANTA</t>
  </si>
  <si>
    <t>KST ZŠ TURČIANSKE TEPLICE</t>
  </si>
  <si>
    <t>CTM</t>
  </si>
  <si>
    <t>ŠK PRIEVIDZA</t>
  </si>
  <si>
    <t>Goldír</t>
  </si>
  <si>
    <t>Jakub</t>
  </si>
  <si>
    <t>Klajber</t>
  </si>
  <si>
    <t>Adam</t>
  </si>
  <si>
    <t>Palušek</t>
  </si>
  <si>
    <t>Samuel</t>
  </si>
  <si>
    <t>VSTK VRANOV</t>
  </si>
  <si>
    <t>Arpáš</t>
  </si>
  <si>
    <t>CP CAUDRY</t>
  </si>
  <si>
    <t>Remeň</t>
  </si>
  <si>
    <t>Matúš</t>
  </si>
  <si>
    <t>France</t>
  </si>
  <si>
    <t>Roman</t>
  </si>
  <si>
    <t>Flóro</t>
  </si>
  <si>
    <t>Damián</t>
  </si>
  <si>
    <t>Diko</t>
  </si>
  <si>
    <t>Dalibor</t>
  </si>
  <si>
    <t>Činčurová</t>
  </si>
  <si>
    <t>Ema</t>
  </si>
  <si>
    <t>Illášová</t>
  </si>
  <si>
    <t>Adriana</t>
  </si>
  <si>
    <t>Majerčíková</t>
  </si>
  <si>
    <t>Linda</t>
  </si>
  <si>
    <t>Némethová</t>
  </si>
  <si>
    <t>Noemi</t>
  </si>
  <si>
    <t>Wiltschková</t>
  </si>
  <si>
    <t>Dominika</t>
  </si>
  <si>
    <t>MTV TOSTEDT</t>
  </si>
  <si>
    <t>Vanišová</t>
  </si>
  <si>
    <t>Vanda</t>
  </si>
  <si>
    <t>Ondrušová</t>
  </si>
  <si>
    <t>Nela</t>
  </si>
  <si>
    <t>Habarová</t>
  </si>
  <si>
    <t>Sára</t>
  </si>
  <si>
    <t>Bilka</t>
  </si>
  <si>
    <t>Pavol</t>
  </si>
  <si>
    <t>ŠKST BRATISLAVA</t>
  </si>
  <si>
    <t>Novický</t>
  </si>
  <si>
    <t>Oliver</t>
  </si>
  <si>
    <t>Svetík</t>
  </si>
  <si>
    <t>Michal</t>
  </si>
  <si>
    <t>STO SPOJE BRATISLAVA</t>
  </si>
  <si>
    <t>Uherík</t>
  </si>
  <si>
    <t>Kristián</t>
  </si>
  <si>
    <t>Šutiak</t>
  </si>
  <si>
    <t>Holubčík</t>
  </si>
  <si>
    <t>Kulich</t>
  </si>
  <si>
    <t>Ivan</t>
  </si>
  <si>
    <t>MSTK KRUPINA</t>
  </si>
  <si>
    <t>Kokavec</t>
  </si>
  <si>
    <t>Marko</t>
  </si>
  <si>
    <t>Martin</t>
  </si>
  <si>
    <t>Hrabaj</t>
  </si>
  <si>
    <t>Patrik</t>
  </si>
  <si>
    <t>Fojtík</t>
  </si>
  <si>
    <t>MŠK KYS.NOVÉ MESTO</t>
  </si>
  <si>
    <t>Štullerová</t>
  </si>
  <si>
    <t>Eliška</t>
  </si>
  <si>
    <t>Nina</t>
  </si>
  <si>
    <t>Diková</t>
  </si>
  <si>
    <t>Bianka</t>
  </si>
  <si>
    <t>Šinkarová</t>
  </si>
  <si>
    <t>Monika</t>
  </si>
  <si>
    <t>Darovcová</t>
  </si>
  <si>
    <t>Wallenfelsová</t>
  </si>
  <si>
    <t>Aneta</t>
  </si>
  <si>
    <t>Nagyová</t>
  </si>
  <si>
    <t>Veronika</t>
  </si>
  <si>
    <t>Hrabajová</t>
  </si>
  <si>
    <t>Martina</t>
  </si>
  <si>
    <t>Štetková</t>
  </si>
  <si>
    <t>MLADOSŤ RELAX RIM.SOBOTA</t>
  </si>
  <si>
    <t>Olejník</t>
  </si>
  <si>
    <t>Róbert</t>
  </si>
  <si>
    <t>Cisarik</t>
  </si>
  <si>
    <t>Marco</t>
  </si>
  <si>
    <t>Ódor</t>
  </si>
  <si>
    <t>Sabó</t>
  </si>
  <si>
    <t>Drenina</t>
  </si>
  <si>
    <t>STK SENEC</t>
  </si>
  <si>
    <t>Polák</t>
  </si>
  <si>
    <t>Peter</t>
  </si>
  <si>
    <t>Kršiak</t>
  </si>
  <si>
    <t>Ján</t>
  </si>
  <si>
    <t>STO ŠTIAVNIK</t>
  </si>
  <si>
    <t>Lesňák</t>
  </si>
  <si>
    <t>Dominik</t>
  </si>
  <si>
    <t>Hrutka</t>
  </si>
  <si>
    <t>Bača</t>
  </si>
  <si>
    <t>Roland</t>
  </si>
  <si>
    <t>Godál</t>
  </si>
  <si>
    <t>Milan</t>
  </si>
  <si>
    <t>Škandík</t>
  </si>
  <si>
    <t>Sebastian</t>
  </si>
  <si>
    <t>Molnárová</t>
  </si>
  <si>
    <t>Emma</t>
  </si>
  <si>
    <t>Korf</t>
  </si>
  <si>
    <t>Carolina</t>
  </si>
  <si>
    <t>Stolarčíková</t>
  </si>
  <si>
    <t>Melánia</t>
  </si>
  <si>
    <t>Guassardo</t>
  </si>
  <si>
    <t>Liliana Alicja</t>
  </si>
  <si>
    <t>G.V. Hennebont</t>
  </si>
  <si>
    <t>Kolesárová</t>
  </si>
  <si>
    <t>Darina</t>
  </si>
  <si>
    <t>Krajčovičová</t>
  </si>
  <si>
    <t>Petronela</t>
  </si>
  <si>
    <t>Geročová</t>
  </si>
  <si>
    <t>Alexandra</t>
  </si>
  <si>
    <t>Kubjatková</t>
  </si>
  <si>
    <t>Alica</t>
  </si>
  <si>
    <t>Gomolová</t>
  </si>
  <si>
    <t>Lucia</t>
  </si>
  <si>
    <t>Bacsová</t>
  </si>
  <si>
    <t>Breče</t>
  </si>
  <si>
    <t>Andrej</t>
  </si>
  <si>
    <t>Švec</t>
  </si>
  <si>
    <t>Rastislav</t>
  </si>
  <si>
    <t>Hlošek</t>
  </si>
  <si>
    <t>Sebastián</t>
  </si>
  <si>
    <t>ST LEVICE 2021</t>
  </si>
  <si>
    <t>Novotný</t>
  </si>
  <si>
    <t>Adrián</t>
  </si>
  <si>
    <t>Filip</t>
  </si>
  <si>
    <t>Batuna</t>
  </si>
  <si>
    <t>Matej</t>
  </si>
  <si>
    <t>STK PRIEVIDZA</t>
  </si>
  <si>
    <t>Očovský</t>
  </si>
  <si>
    <t>Bohuš</t>
  </si>
  <si>
    <t>Aurel</t>
  </si>
  <si>
    <t>Petráš</t>
  </si>
  <si>
    <t>Tuška</t>
  </si>
  <si>
    <t>Habara</t>
  </si>
  <si>
    <t>Viliam</t>
  </si>
  <si>
    <t>Grznár</t>
  </si>
  <si>
    <t>Nagy</t>
  </si>
  <si>
    <t>Košický</t>
  </si>
  <si>
    <t>Vrablanská</t>
  </si>
  <si>
    <t>Diana</t>
  </si>
  <si>
    <t>Murková</t>
  </si>
  <si>
    <t>Vivien</t>
  </si>
  <si>
    <t>Deviatková</t>
  </si>
  <si>
    <t>Kirchmayerová</t>
  </si>
  <si>
    <t>Katarína</t>
  </si>
  <si>
    <t>Ďurišová</t>
  </si>
  <si>
    <t>Simona</t>
  </si>
  <si>
    <t>Barbora Melisa</t>
  </si>
  <si>
    <t>Prochaszková</t>
  </si>
  <si>
    <t>Lenka</t>
  </si>
  <si>
    <t>Gregová</t>
  </si>
  <si>
    <t>Miriam</t>
  </si>
  <si>
    <t>Drgoňová</t>
  </si>
  <si>
    <t>Anna</t>
  </si>
  <si>
    <t>Sedlická</t>
  </si>
  <si>
    <t>Silvia</t>
  </si>
  <si>
    <t>Paverová</t>
  </si>
  <si>
    <t>Barbora</t>
  </si>
  <si>
    <t>Rusňáková</t>
  </si>
  <si>
    <t>Kohútová</t>
  </si>
  <si>
    <t>Segečová</t>
  </si>
  <si>
    <t>Sara</t>
  </si>
  <si>
    <t>Večerek</t>
  </si>
  <si>
    <t>Denis</t>
  </si>
  <si>
    <t>Hladoník</t>
  </si>
  <si>
    <t>Alex</t>
  </si>
  <si>
    <t>Kirchmayer</t>
  </si>
  <si>
    <t>Mariak</t>
  </si>
  <si>
    <t>Šuch</t>
  </si>
  <si>
    <t>Branislav</t>
  </si>
  <si>
    <t>Vršanský</t>
  </si>
  <si>
    <t>TT KLUB ŽILINA</t>
  </si>
  <si>
    <t>Pirohár</t>
  </si>
  <si>
    <t>Stela</t>
  </si>
  <si>
    <t>Včelková</t>
  </si>
  <si>
    <t>Júlia</t>
  </si>
  <si>
    <t>Hanusová</t>
  </si>
  <si>
    <t>Hladoníková</t>
  </si>
  <si>
    <t>Sofia</t>
  </si>
  <si>
    <t>STK ŠKST BRATISLAVA</t>
  </si>
  <si>
    <t>Výpočet ÚTM k 1.1.2023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</si>
  <si>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</si>
  <si>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</si>
  <si>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</si>
  <si>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</si>
  <si>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</si>
  <si>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</si>
  <si>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</si>
  <si>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</si>
  <si>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</si>
  <si>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</si>
  <si>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koeficient krátenia (%)</t>
  </si>
  <si>
    <t>RTCM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</si>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</sst>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\ &quot;€&quot;"/>
  </numFmts>
  <fonts count="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5" xfId="0" applyFont="1" applyFill="1" applyBorder="1" applyAlignment="1">
      <alignment horizontal="center"/>
    </xf>
    <xf numFmtId="0" fontId="1" fillId="0" borderId="0" xfId="0" applyFont="1" applyFill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4" xfId="0" applyFont="1" applyFill="1" applyBorder="1"/>
    <xf numFmtId="164" fontId="3" fillId="0" borderId="20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0" fontId="3" fillId="0" borderId="2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10" fontId="3" fillId="0" borderId="17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1" fillId="0" borderId="8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2" fontId="1" fillId="0" borderId="21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left"/>
    </xf>
    <xf numFmtId="0" fontId="1" fillId="0" borderId="33" xfId="0" applyFont="1" applyFill="1" applyBorder="1"/>
    <xf numFmtId="2" fontId="1" fillId="0" borderId="33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5" fillId="0" borderId="21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2" fontId="3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Border="1"/>
    <xf numFmtId="2" fontId="1" fillId="0" borderId="0" xfId="0" applyNumberFormat="1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2" fontId="1" fillId="0" borderId="0" xfId="0" applyNumberFormat="1" applyFont="1"/>
    <xf numFmtId="0" fontId="0" fillId="0" borderId="1" xfId="0" applyFill="1" applyBorder="1" applyAlignment="1">
      <alignment horizontal="left"/>
    </xf>
    <xf numFmtId="2" fontId="6" fillId="0" borderId="3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2" fontId="4" fillId="2" borderId="2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32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BW109"/>
  <sheetViews>
    <sheetView view="pageBreakPreview" topLeftCell="F21" zoomScale="85" zoomScaleSheetLayoutView="85" workbookViewId="0">
      <selection activeCell="BA38" sqref="BA38"/>
    </sheetView>
  </sheetViews>
  <sheetFormatPr defaultRowHeight="15"/>
  <cols>
    <col min="1" max="1" width="9" style="15" customWidth="1"/>
    <col min="2" max="2" width="0.28515625" style="14" customWidth="1"/>
    <col min="3" max="3" width="16.42578125" style="2" customWidth="1"/>
    <col min="4" max="4" width="12.7109375" style="14" customWidth="1"/>
    <col min="5" max="5" width="19.28515625" style="55" customWidth="1"/>
    <col min="6" max="6" width="12.140625" style="127" customWidth="1"/>
    <col min="7" max="7" width="29.5703125" style="14" customWidth="1"/>
    <col min="8" max="8" width="32.140625" style="14" customWidth="1"/>
    <col min="9" max="9" width="3.42578125" style="62" hidden="1" customWidth="1"/>
    <col min="10" max="27" width="3.42578125" style="15" hidden="1" customWidth="1"/>
    <col min="28" max="28" width="6.85546875" style="18" customWidth="1"/>
    <col min="29" max="29" width="6.85546875" style="19" customWidth="1"/>
    <col min="30" max="31" width="6.85546875" style="15" customWidth="1"/>
    <col min="32" max="32" width="6.85546875" style="18" customWidth="1"/>
    <col min="33" max="33" width="8.5703125" style="19" customWidth="1"/>
    <col min="34" max="35" width="6.85546875" style="15" customWidth="1"/>
    <col min="36" max="36" width="6.85546875" style="18" customWidth="1"/>
    <col min="37" max="37" width="7.85546875" style="19" customWidth="1"/>
    <col min="38" max="38" width="6.28515625" style="15" customWidth="1"/>
    <col min="39" max="39" width="5.28515625" style="18" customWidth="1"/>
    <col min="40" max="42" width="5.28515625" style="16" customWidth="1"/>
    <col min="43" max="43" width="5.28515625" style="19" customWidth="1"/>
    <col min="44" max="44" width="5.28515625" style="15" customWidth="1"/>
    <col min="45" max="49" width="7.42578125" style="15" customWidth="1"/>
    <col min="50" max="50" width="3" style="15" customWidth="1"/>
    <col min="51" max="51" width="19.85546875" style="15" customWidth="1"/>
    <col min="52" max="52" width="5.7109375" style="15" customWidth="1"/>
    <col min="53" max="53" width="12.7109375" style="56" customWidth="1"/>
    <col min="54" max="54" width="15" style="2" hidden="1" customWidth="1"/>
    <col min="55" max="55" width="15.28515625" style="2" hidden="1" customWidth="1"/>
    <col min="56" max="56" width="10.7109375" style="15" hidden="1" customWidth="1"/>
    <col min="57" max="60" width="9.140625" style="15" hidden="1" customWidth="1"/>
    <col min="61" max="61" width="13.85546875" style="2" hidden="1" customWidth="1"/>
    <col min="62" max="62" width="15" style="15" hidden="1" customWidth="1"/>
    <col min="63" max="63" width="10.7109375" style="15" hidden="1" customWidth="1"/>
    <col min="64" max="67" width="9.140625" style="15" hidden="1" customWidth="1"/>
    <col min="68" max="68" width="6.42578125" style="2" customWidth="1"/>
    <col min="69" max="69" width="9.140625" style="2" customWidth="1"/>
    <col min="70" max="70" width="6.42578125" style="2" customWidth="1"/>
    <col min="71" max="71" width="12.85546875" style="2" customWidth="1"/>
    <col min="72" max="72" width="9.140625" style="2" customWidth="1"/>
    <col min="73" max="73" width="11" style="15" customWidth="1"/>
    <col min="74" max="74" width="16.7109375" style="15" customWidth="1"/>
    <col min="75" max="75" width="9.140625" style="2" customWidth="1"/>
    <col min="76" max="16384" width="9.140625" style="2"/>
  </cols>
  <sheetData>
    <row r="1" spans="1:75" s="22" customFormat="1">
      <c r="A1" s="16"/>
      <c r="B1" s="21"/>
      <c r="C1" s="16"/>
      <c r="D1" s="21"/>
      <c r="E1" s="25"/>
      <c r="F1" s="123"/>
      <c r="G1" s="21"/>
      <c r="H1" s="21"/>
      <c r="I1" s="2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23"/>
      <c r="BD1" s="16"/>
      <c r="BE1" s="16"/>
      <c r="BF1" s="16"/>
      <c r="BG1" s="16"/>
      <c r="BH1" s="16"/>
      <c r="BJ1" s="16"/>
      <c r="BK1" s="16"/>
      <c r="BL1" s="16"/>
      <c r="BM1" s="16"/>
      <c r="BN1" s="16"/>
      <c r="BO1" s="16"/>
      <c r="BU1" s="16"/>
      <c r="BV1" s="16"/>
    </row>
    <row r="2" spans="1:75" s="22" customFormat="1">
      <c r="A2" s="16"/>
      <c r="B2" s="21"/>
      <c r="C2" s="16"/>
      <c r="D2" s="21"/>
      <c r="E2" s="25"/>
      <c r="F2" s="123"/>
      <c r="G2" s="21"/>
      <c r="H2" s="21"/>
      <c r="I2" s="2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23"/>
      <c r="BD2" s="16"/>
      <c r="BE2" s="16"/>
      <c r="BF2" s="16"/>
      <c r="BG2" s="16"/>
      <c r="BH2" s="16"/>
      <c r="BJ2" s="16"/>
      <c r="BK2" s="16"/>
      <c r="BL2" s="16"/>
      <c r="BM2" s="16"/>
      <c r="BN2" s="16"/>
      <c r="BO2" s="16"/>
      <c r="BU2" s="16"/>
      <c r="BV2" s="16"/>
    </row>
    <row r="3" spans="1:75" s="22" customFormat="1" ht="21">
      <c r="A3" s="16"/>
      <c r="B3" s="21"/>
      <c r="C3" s="16"/>
      <c r="D3" s="21"/>
      <c r="E3" s="25"/>
      <c r="F3" s="123"/>
      <c r="G3" s="21"/>
      <c r="H3" s="21"/>
      <c r="I3" s="2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23"/>
      <c r="BD3" s="16"/>
      <c r="BE3" s="16"/>
      <c r="BF3" s="16"/>
      <c r="BG3" s="16"/>
      <c r="BH3" s="16"/>
      <c r="BJ3" s="16"/>
      <c r="BK3" s="16"/>
      <c r="BL3" s="16"/>
      <c r="BM3" s="16"/>
      <c r="BN3" s="16"/>
      <c r="BO3" s="16"/>
      <c r="BU3" s="57"/>
      <c r="BV3" s="16"/>
    </row>
    <row r="4" spans="1:75" s="22" customFormat="1" ht="21">
      <c r="A4" s="16"/>
      <c r="B4" s="21"/>
      <c r="C4" s="58"/>
      <c r="D4" s="21"/>
      <c r="E4" s="25"/>
      <c r="F4" s="123"/>
      <c r="G4" s="21"/>
      <c r="H4" s="21"/>
      <c r="I4" s="2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23"/>
      <c r="BD4" s="16"/>
      <c r="BE4" s="16"/>
      <c r="BF4" s="16"/>
      <c r="BG4" s="16"/>
      <c r="BH4" s="16"/>
      <c r="BJ4" s="16"/>
      <c r="BK4" s="16"/>
      <c r="BL4" s="16"/>
      <c r="BM4" s="16"/>
      <c r="BN4" s="16"/>
      <c r="BO4" s="16"/>
      <c r="BT4" s="59"/>
      <c r="BU4" s="60"/>
      <c r="BV4" s="16"/>
    </row>
    <row r="5" spans="1:75" s="22" customFormat="1">
      <c r="A5" s="21" t="s">
        <v>45</v>
      </c>
      <c r="B5" s="21"/>
      <c r="D5" s="24" t="s">
        <v>3</v>
      </c>
      <c r="E5" s="25"/>
      <c r="F5" s="123"/>
      <c r="G5" s="21"/>
      <c r="H5" s="21"/>
      <c r="I5" s="2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23"/>
      <c r="BD5" s="16"/>
      <c r="BE5" s="16"/>
      <c r="BF5" s="16"/>
      <c r="BG5" s="16"/>
      <c r="BH5" s="16"/>
      <c r="BJ5" s="16"/>
      <c r="BK5" s="16"/>
      <c r="BL5" s="16"/>
      <c r="BM5" s="16"/>
      <c r="BN5" s="16"/>
      <c r="BO5" s="16"/>
      <c r="BU5" s="16"/>
      <c r="BV5" s="16"/>
    </row>
    <row r="6" spans="1:75" s="22" customFormat="1">
      <c r="A6" s="16"/>
      <c r="B6" s="21"/>
      <c r="D6" s="24" t="s">
        <v>4</v>
      </c>
      <c r="E6" s="25"/>
      <c r="F6" s="123"/>
      <c r="G6" s="21"/>
      <c r="H6" s="21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23"/>
      <c r="BD6" s="16"/>
      <c r="BE6" s="16"/>
      <c r="BF6" s="16"/>
      <c r="BG6" s="16"/>
      <c r="BH6" s="16"/>
      <c r="BJ6" s="16"/>
      <c r="BK6" s="16"/>
      <c r="BL6" s="16"/>
      <c r="BM6" s="16"/>
      <c r="BN6" s="16"/>
      <c r="BO6" s="16"/>
      <c r="BU6" s="16"/>
      <c r="BV6" s="16"/>
    </row>
    <row r="7" spans="1:75" s="22" customFormat="1">
      <c r="A7" s="16"/>
      <c r="B7" s="21"/>
      <c r="D7" s="24" t="s">
        <v>5</v>
      </c>
      <c r="E7" s="25"/>
      <c r="F7" s="123"/>
      <c r="G7" s="21"/>
      <c r="H7" s="21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23"/>
      <c r="BD7" s="16"/>
      <c r="BE7" s="16"/>
      <c r="BF7" s="16"/>
      <c r="BG7" s="16"/>
      <c r="BH7" s="16"/>
      <c r="BJ7" s="16"/>
      <c r="BK7" s="16"/>
      <c r="BL7" s="16"/>
      <c r="BM7" s="16"/>
      <c r="BN7" s="16"/>
      <c r="BO7" s="16"/>
      <c r="BU7" s="16"/>
      <c r="BV7" s="16"/>
    </row>
    <row r="8" spans="1:75" s="22" customFormat="1">
      <c r="A8" s="16"/>
      <c r="B8" s="21"/>
      <c r="D8" s="24" t="s">
        <v>44</v>
      </c>
      <c r="E8" s="25"/>
      <c r="F8" s="123"/>
      <c r="G8" s="21"/>
      <c r="H8" s="21"/>
      <c r="I8" s="2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23" t="s">
        <v>41</v>
      </c>
      <c r="BB8" s="16"/>
      <c r="BD8" s="16"/>
      <c r="BE8" s="16"/>
      <c r="BF8" s="16"/>
      <c r="BG8" s="16"/>
      <c r="BH8" s="16"/>
      <c r="BI8" s="16"/>
      <c r="BK8" s="16"/>
      <c r="BL8" s="16"/>
      <c r="BM8" s="16"/>
      <c r="BN8" s="16"/>
      <c r="BO8" s="16"/>
      <c r="BU8" s="16"/>
      <c r="BV8" s="16"/>
    </row>
    <row r="9" spans="1:75" s="22" customFormat="1" ht="18.75">
      <c r="A9" s="16"/>
      <c r="B9" s="21"/>
      <c r="D9" s="21">
        <v>21</v>
      </c>
      <c r="E9" s="25"/>
      <c r="F9" s="123"/>
      <c r="G9" s="21"/>
      <c r="H9" s="21"/>
      <c r="I9" s="26"/>
      <c r="J9" s="16"/>
      <c r="K9" s="16"/>
      <c r="L9" s="16" t="s">
        <v>23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 t="s">
        <v>1</v>
      </c>
      <c r="AE9" s="16" t="s">
        <v>2</v>
      </c>
      <c r="AF9" s="16"/>
      <c r="AG9" s="16"/>
      <c r="AH9" s="16"/>
      <c r="AI9" s="16"/>
      <c r="AJ9" s="16"/>
      <c r="AK9" s="16"/>
      <c r="AL9" s="16"/>
      <c r="AM9" s="16" t="s">
        <v>38</v>
      </c>
      <c r="AN9" s="16"/>
      <c r="AO9" s="16"/>
      <c r="AP9" s="16"/>
      <c r="AQ9" s="16"/>
      <c r="AR9" s="16"/>
      <c r="AS9" s="16"/>
      <c r="AT9" s="16"/>
      <c r="AU9" s="16" t="s">
        <v>63</v>
      </c>
      <c r="AV9" s="16"/>
      <c r="AW9" s="16"/>
      <c r="AX9" s="16"/>
      <c r="AY9" s="27"/>
      <c r="AZ9" s="16"/>
      <c r="BA9" s="23" t="s">
        <v>42</v>
      </c>
      <c r="BB9" s="16"/>
      <c r="BD9" s="16"/>
      <c r="BE9" s="16"/>
      <c r="BF9" s="16"/>
      <c r="BG9" s="16"/>
      <c r="BH9" s="16"/>
      <c r="BI9" s="16"/>
      <c r="BK9" s="16"/>
      <c r="BL9" s="16"/>
      <c r="BM9" s="16"/>
      <c r="BN9" s="16"/>
      <c r="BO9" s="16"/>
      <c r="BU9" s="16"/>
      <c r="BV9" s="16"/>
    </row>
    <row r="10" spans="1:75" s="22" customFormat="1" ht="19.5" thickBot="1">
      <c r="A10" s="16"/>
      <c r="B10" s="21"/>
      <c r="D10" s="21"/>
      <c r="E10" s="25"/>
      <c r="F10" s="123"/>
      <c r="G10" s="21"/>
      <c r="H10" s="21"/>
      <c r="I10" s="27" t="s">
        <v>67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37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23"/>
      <c r="BB10" s="23" t="s">
        <v>53</v>
      </c>
      <c r="BC10" s="23" t="s">
        <v>53</v>
      </c>
      <c r="BD10" s="16"/>
      <c r="BE10" s="16"/>
      <c r="BF10" s="16"/>
      <c r="BG10" s="16"/>
      <c r="BH10" s="16"/>
      <c r="BI10" s="23" t="s">
        <v>53</v>
      </c>
      <c r="BJ10" s="23" t="s">
        <v>53</v>
      </c>
      <c r="BK10" s="16"/>
      <c r="BL10" s="16" t="s">
        <v>47</v>
      </c>
      <c r="BM10" s="16"/>
      <c r="BN10" s="16"/>
      <c r="BO10" s="16"/>
      <c r="BQ10" s="22" t="s">
        <v>49</v>
      </c>
      <c r="BS10" s="61" t="s">
        <v>50</v>
      </c>
      <c r="BT10" s="61" t="s">
        <v>57</v>
      </c>
      <c r="BU10" s="27"/>
      <c r="BV10" s="27" t="s">
        <v>60</v>
      </c>
    </row>
    <row r="11" spans="1:75" ht="19.5" thickBot="1">
      <c r="A11" s="77"/>
      <c r="B11" s="78"/>
      <c r="C11" s="79"/>
      <c r="D11" s="78"/>
      <c r="E11" s="80"/>
      <c r="F11" s="124"/>
      <c r="G11" s="81"/>
      <c r="H11" s="81"/>
      <c r="I11" s="82" t="s">
        <v>34</v>
      </c>
      <c r="J11" s="83" t="s">
        <v>61</v>
      </c>
      <c r="K11" s="83" t="s">
        <v>19</v>
      </c>
      <c r="L11" s="83" t="s">
        <v>19</v>
      </c>
      <c r="M11" s="83" t="s">
        <v>19</v>
      </c>
      <c r="N11" s="83" t="s">
        <v>19</v>
      </c>
      <c r="O11" s="83" t="s">
        <v>22</v>
      </c>
      <c r="P11" s="83" t="s">
        <v>22</v>
      </c>
      <c r="Q11" s="83" t="s">
        <v>22</v>
      </c>
      <c r="R11" s="83" t="s">
        <v>22</v>
      </c>
      <c r="S11" s="83" t="s">
        <v>13</v>
      </c>
      <c r="T11" s="83" t="s">
        <v>16</v>
      </c>
      <c r="U11" s="83" t="s">
        <v>14</v>
      </c>
      <c r="V11" s="83" t="s">
        <v>15</v>
      </c>
      <c r="W11" s="83" t="s">
        <v>13</v>
      </c>
      <c r="X11" s="83" t="s">
        <v>16</v>
      </c>
      <c r="Y11" s="83" t="s">
        <v>14</v>
      </c>
      <c r="Z11" s="83" t="s">
        <v>15</v>
      </c>
      <c r="AA11" s="84" t="s">
        <v>17</v>
      </c>
      <c r="AB11" s="128" t="s">
        <v>3</v>
      </c>
      <c r="AC11" s="129">
        <v>0</v>
      </c>
      <c r="AD11" s="130" t="s">
        <v>4</v>
      </c>
      <c r="AE11" s="131">
        <v>0</v>
      </c>
      <c r="AF11" s="128" t="s">
        <v>5</v>
      </c>
      <c r="AG11" s="129">
        <v>0</v>
      </c>
      <c r="AH11" s="130" t="s">
        <v>6</v>
      </c>
      <c r="AI11" s="131">
        <v>0</v>
      </c>
      <c r="AJ11" s="128">
        <v>21</v>
      </c>
      <c r="AK11" s="129">
        <v>0</v>
      </c>
      <c r="AM11" s="36" t="s">
        <v>9</v>
      </c>
      <c r="AN11" s="91" t="s">
        <v>4</v>
      </c>
      <c r="AO11" s="36" t="s">
        <v>5</v>
      </c>
      <c r="AP11" s="91" t="s">
        <v>6</v>
      </c>
      <c r="AQ11" s="36">
        <v>21</v>
      </c>
      <c r="AS11" s="36" t="s">
        <v>9</v>
      </c>
      <c r="AT11" s="36" t="s">
        <v>4</v>
      </c>
      <c r="AU11" s="36" t="s">
        <v>5</v>
      </c>
      <c r="AV11" s="36" t="s">
        <v>6</v>
      </c>
      <c r="AW11" s="36">
        <v>21</v>
      </c>
      <c r="AX11" s="18"/>
      <c r="AY11" s="36" t="s">
        <v>39</v>
      </c>
      <c r="BA11" s="28" t="s">
        <v>43</v>
      </c>
      <c r="BB11" s="29" t="s">
        <v>54</v>
      </c>
      <c r="BC11" s="30" t="s">
        <v>54</v>
      </c>
      <c r="BD11" s="31" t="s">
        <v>46</v>
      </c>
      <c r="BE11" s="31" t="s">
        <v>19</v>
      </c>
      <c r="BF11" s="31" t="s">
        <v>19</v>
      </c>
      <c r="BG11" s="31" t="s">
        <v>19</v>
      </c>
      <c r="BH11" s="32" t="s">
        <v>19</v>
      </c>
      <c r="BI11" s="30" t="s">
        <v>54</v>
      </c>
      <c r="BJ11" s="30" t="s">
        <v>54</v>
      </c>
      <c r="BK11" s="33" t="s">
        <v>46</v>
      </c>
      <c r="BL11" s="33" t="s">
        <v>22</v>
      </c>
      <c r="BM11" s="33" t="s">
        <v>22</v>
      </c>
      <c r="BN11" s="33" t="s">
        <v>22</v>
      </c>
      <c r="BO11" s="18" t="s">
        <v>22</v>
      </c>
      <c r="BP11" s="22"/>
      <c r="BQ11" s="101" t="s">
        <v>10</v>
      </c>
      <c r="BS11" s="105" t="s">
        <v>34</v>
      </c>
      <c r="BT11" s="106" t="s">
        <v>34</v>
      </c>
      <c r="BU11" s="106" t="s">
        <v>58</v>
      </c>
      <c r="BV11" s="107" t="s">
        <v>58</v>
      </c>
    </row>
    <row r="12" spans="1:75" ht="21.75" thickBot="1">
      <c r="A12" s="77" t="s">
        <v>52</v>
      </c>
      <c r="B12" s="78"/>
      <c r="C12" s="79" t="s">
        <v>7</v>
      </c>
      <c r="D12" s="78" t="s">
        <v>0</v>
      </c>
      <c r="E12" s="122" t="s">
        <v>283</v>
      </c>
      <c r="F12" s="88" t="s">
        <v>58</v>
      </c>
      <c r="G12" s="78" t="s">
        <v>91</v>
      </c>
      <c r="H12" s="78" t="s">
        <v>66</v>
      </c>
      <c r="I12" s="82" t="s">
        <v>51</v>
      </c>
      <c r="J12" s="83" t="s">
        <v>62</v>
      </c>
      <c r="K12" s="83" t="s">
        <v>20</v>
      </c>
      <c r="L12" s="83" t="s">
        <v>21</v>
      </c>
      <c r="M12" s="83" t="s">
        <v>35</v>
      </c>
      <c r="N12" s="83" t="s">
        <v>36</v>
      </c>
      <c r="O12" s="83" t="s">
        <v>20</v>
      </c>
      <c r="P12" s="83" t="s">
        <v>21</v>
      </c>
      <c r="Q12" s="83" t="s">
        <v>35</v>
      </c>
      <c r="R12" s="83" t="s">
        <v>36</v>
      </c>
      <c r="S12" s="83" t="s">
        <v>11</v>
      </c>
      <c r="T12" s="83" t="s">
        <v>12</v>
      </c>
      <c r="U12" s="83" t="s">
        <v>11</v>
      </c>
      <c r="V12" s="83" t="s">
        <v>12</v>
      </c>
      <c r="W12" s="83" t="s">
        <v>10</v>
      </c>
      <c r="X12" s="83" t="s">
        <v>10</v>
      </c>
      <c r="Y12" s="83" t="s">
        <v>10</v>
      </c>
      <c r="Z12" s="83" t="s">
        <v>10</v>
      </c>
      <c r="AA12" s="84" t="s">
        <v>18</v>
      </c>
      <c r="AB12" s="77" t="s">
        <v>8</v>
      </c>
      <c r="AC12" s="89" t="s">
        <v>34</v>
      </c>
      <c r="AD12" s="90" t="s">
        <v>8</v>
      </c>
      <c r="AE12" s="84" t="s">
        <v>34</v>
      </c>
      <c r="AF12" s="77" t="s">
        <v>8</v>
      </c>
      <c r="AG12" s="89" t="s">
        <v>34</v>
      </c>
      <c r="AH12" s="90" t="s">
        <v>8</v>
      </c>
      <c r="AI12" s="84" t="s">
        <v>34</v>
      </c>
      <c r="AJ12" s="77" t="s">
        <v>8</v>
      </c>
      <c r="AK12" s="89" t="s">
        <v>34</v>
      </c>
      <c r="AM12" s="34">
        <v>0</v>
      </c>
      <c r="AN12" s="92">
        <v>0</v>
      </c>
      <c r="AO12" s="34">
        <v>0</v>
      </c>
      <c r="AP12" s="92">
        <v>0</v>
      </c>
      <c r="AQ12" s="34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Y12" s="35" t="s">
        <v>40</v>
      </c>
      <c r="BA12" s="36" t="s">
        <v>12</v>
      </c>
      <c r="BB12" s="37" t="s">
        <v>56</v>
      </c>
      <c r="BC12" s="38" t="s">
        <v>55</v>
      </c>
      <c r="BD12" s="39" t="s">
        <v>20</v>
      </c>
      <c r="BE12" s="39" t="s">
        <v>20</v>
      </c>
      <c r="BF12" s="39" t="s">
        <v>21</v>
      </c>
      <c r="BG12" s="39" t="s">
        <v>35</v>
      </c>
      <c r="BH12" s="40" t="s">
        <v>36</v>
      </c>
      <c r="BI12" s="38" t="s">
        <v>56</v>
      </c>
      <c r="BJ12" s="38" t="s">
        <v>55</v>
      </c>
      <c r="BK12" s="34" t="s">
        <v>20</v>
      </c>
      <c r="BL12" s="34" t="s">
        <v>20</v>
      </c>
      <c r="BM12" s="34" t="s">
        <v>21</v>
      </c>
      <c r="BN12" s="34" t="s">
        <v>35</v>
      </c>
      <c r="BO12" s="41" t="s">
        <v>36</v>
      </c>
      <c r="BP12" s="22"/>
      <c r="BQ12" s="34" t="s">
        <v>48</v>
      </c>
      <c r="BS12" s="102" t="s">
        <v>51</v>
      </c>
      <c r="BT12" s="103" t="s">
        <v>2</v>
      </c>
      <c r="BU12" s="103" t="s">
        <v>59</v>
      </c>
      <c r="BV12" s="104" t="s">
        <v>59</v>
      </c>
    </row>
    <row r="13" spans="1:75" ht="21">
      <c r="A13" s="65">
        <v>1</v>
      </c>
      <c r="B13" s="66"/>
      <c r="C13" s="66" t="s">
        <v>93</v>
      </c>
      <c r="D13" s="66" t="s">
        <v>94</v>
      </c>
      <c r="E13" s="67">
        <v>25</v>
      </c>
      <c r="F13" s="125">
        <f t="shared" ref="F13:F44" si="0">E13/100*BS13</f>
        <v>369.09562199999993</v>
      </c>
      <c r="G13" s="85" t="s">
        <v>27</v>
      </c>
      <c r="H13" s="85" t="s">
        <v>27</v>
      </c>
      <c r="I13" s="68">
        <f>BS13</f>
        <v>1476.3824879999997</v>
      </c>
      <c r="J13" s="65">
        <v>1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44</v>
      </c>
      <c r="T13" s="65">
        <v>0</v>
      </c>
      <c r="U13" s="65">
        <v>0</v>
      </c>
      <c r="V13" s="65">
        <v>0</v>
      </c>
      <c r="W13" s="65">
        <v>1</v>
      </c>
      <c r="X13" s="65">
        <v>1</v>
      </c>
      <c r="Y13" s="65">
        <v>1</v>
      </c>
      <c r="Z13" s="65">
        <v>1</v>
      </c>
      <c r="AA13" s="69">
        <v>1</v>
      </c>
      <c r="AB13" s="86"/>
      <c r="AC13" s="87"/>
      <c r="AD13" s="63"/>
      <c r="AE13" s="69"/>
      <c r="AF13" s="86"/>
      <c r="AG13" s="87"/>
      <c r="AH13" s="63"/>
      <c r="AI13" s="93">
        <v>213.15</v>
      </c>
      <c r="AJ13" s="86"/>
      <c r="AK13" s="87">
        <v>212.51</v>
      </c>
      <c r="AM13" s="3">
        <v>1</v>
      </c>
      <c r="AN13" s="3">
        <v>1</v>
      </c>
      <c r="AO13" s="3">
        <v>1</v>
      </c>
      <c r="AP13" s="3">
        <v>1.3</v>
      </c>
      <c r="AQ13" s="3">
        <v>2</v>
      </c>
      <c r="AS13" s="17">
        <f t="shared" ref="AS13:AS20" si="1">AC13*AM13</f>
        <v>0</v>
      </c>
      <c r="AT13" s="17">
        <f t="shared" ref="AT13:AT20" si="2">AE13+(AE13*(AN13-1))+(AE13*0.1)</f>
        <v>0</v>
      </c>
      <c r="AU13" s="17">
        <f t="shared" ref="AU13:AU20" si="3">AG13+(AG13*(AO13-1))+(AG13*0.3)</f>
        <v>0</v>
      </c>
      <c r="AV13" s="17">
        <f t="shared" ref="AV13:AV20" si="4">AI13+(AI13*(AP13-1))+(AI13*0.5)</f>
        <v>383.67</v>
      </c>
      <c r="AW13" s="17">
        <f t="shared" ref="AW13:AW21" si="5">AK13+(AK13*(AQ13-1))+(AK13*0.4)</f>
        <v>510.024</v>
      </c>
      <c r="AY13" s="17">
        <f t="shared" ref="AY13:AY21" si="6">SUM(AS13:AW13)</f>
        <v>893.69399999999996</v>
      </c>
      <c r="BA13" s="17">
        <v>1.5</v>
      </c>
      <c r="BB13" s="42">
        <v>9</v>
      </c>
      <c r="BC13" s="20">
        <v>31</v>
      </c>
      <c r="BD13" s="4">
        <v>1.2</v>
      </c>
      <c r="BE13" s="4">
        <v>1.0580645161290323</v>
      </c>
      <c r="BF13" s="4">
        <v>1</v>
      </c>
      <c r="BG13" s="4">
        <v>1.1000000000000001</v>
      </c>
      <c r="BH13" s="4">
        <v>1</v>
      </c>
      <c r="BI13" s="43">
        <v>0</v>
      </c>
      <c r="BJ13" s="20">
        <v>0</v>
      </c>
      <c r="BK13" s="4">
        <v>1</v>
      </c>
      <c r="BL13" s="4">
        <v>1</v>
      </c>
      <c r="BM13" s="4">
        <v>1</v>
      </c>
      <c r="BN13" s="4">
        <v>1</v>
      </c>
      <c r="BO13" s="9">
        <v>1</v>
      </c>
      <c r="BP13" s="21"/>
      <c r="BQ13" s="17">
        <v>1.1519999999999999</v>
      </c>
      <c r="BS13" s="44">
        <f t="shared" ref="BS13:BS21" si="7">BT13+BU13</f>
        <v>1476.3824879999997</v>
      </c>
      <c r="BT13" s="45">
        <f t="shared" ref="BT13:BT21" si="8">AY13</f>
        <v>893.69399999999996</v>
      </c>
      <c r="BU13" s="45">
        <f t="shared" ref="BU13:BU21" si="9">(AY13*(BA13-1))+(AY13*(BQ13-1))</f>
        <v>582.68848799999989</v>
      </c>
      <c r="BV13" s="46">
        <f t="shared" ref="BV13:BV21" si="10">(BU13/BS13)</f>
        <v>0.39467312348668282</v>
      </c>
      <c r="BW13" s="47" t="s">
        <v>65</v>
      </c>
    </row>
    <row r="14" spans="1:75" ht="21">
      <c r="A14" s="4">
        <v>2</v>
      </c>
      <c r="B14" s="8"/>
      <c r="C14" s="8" t="s">
        <v>95</v>
      </c>
      <c r="D14" s="8" t="s">
        <v>96</v>
      </c>
      <c r="E14" s="13">
        <v>25</v>
      </c>
      <c r="F14" s="126">
        <f t="shared" si="0"/>
        <v>215.26993950000002</v>
      </c>
      <c r="G14" s="70" t="s">
        <v>31</v>
      </c>
      <c r="H14" s="8" t="s">
        <v>87</v>
      </c>
      <c r="I14" s="10">
        <f t="shared" ref="I14:I37" si="11">BS14</f>
        <v>861.07975800000008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44</v>
      </c>
      <c r="T14" s="4">
        <v>0</v>
      </c>
      <c r="U14" s="4">
        <v>0</v>
      </c>
      <c r="V14" s="4">
        <v>0</v>
      </c>
      <c r="W14" s="4">
        <v>1</v>
      </c>
      <c r="X14" s="4">
        <v>1</v>
      </c>
      <c r="Y14" s="4">
        <v>1</v>
      </c>
      <c r="Z14" s="4">
        <v>1</v>
      </c>
      <c r="AA14" s="9">
        <v>1</v>
      </c>
      <c r="AB14" s="3"/>
      <c r="AC14" s="1"/>
      <c r="AD14" s="7"/>
      <c r="AE14" s="9"/>
      <c r="AF14" s="3"/>
      <c r="AG14" s="1"/>
      <c r="AH14" s="7"/>
      <c r="AI14" s="9"/>
      <c r="AJ14" s="3"/>
      <c r="AK14" s="1">
        <v>210.77</v>
      </c>
      <c r="AM14" s="3">
        <v>1</v>
      </c>
      <c r="AN14" s="3">
        <v>1</v>
      </c>
      <c r="AO14" s="3">
        <v>1</v>
      </c>
      <c r="AP14" s="3">
        <v>1</v>
      </c>
      <c r="AQ14" s="3">
        <v>1.8</v>
      </c>
      <c r="AS14" s="17">
        <f t="shared" si="1"/>
        <v>0</v>
      </c>
      <c r="AT14" s="17">
        <f t="shared" si="2"/>
        <v>0</v>
      </c>
      <c r="AU14" s="17">
        <f t="shared" si="3"/>
        <v>0</v>
      </c>
      <c r="AV14" s="17">
        <f t="shared" si="4"/>
        <v>0</v>
      </c>
      <c r="AW14" s="17">
        <f t="shared" si="5"/>
        <v>463.69400000000002</v>
      </c>
      <c r="AY14" s="17">
        <f t="shared" si="6"/>
        <v>463.69400000000002</v>
      </c>
      <c r="BA14" s="17">
        <v>1</v>
      </c>
      <c r="BB14" s="42">
        <v>9</v>
      </c>
      <c r="BC14" s="20">
        <v>31</v>
      </c>
      <c r="BD14" s="4">
        <v>1.2</v>
      </c>
      <c r="BE14" s="4">
        <v>1.0580645161290323</v>
      </c>
      <c r="BF14" s="4">
        <v>1</v>
      </c>
      <c r="BG14" s="4">
        <v>1.1000000000000001</v>
      </c>
      <c r="BH14" s="4">
        <v>1</v>
      </c>
      <c r="BI14" s="43">
        <v>0</v>
      </c>
      <c r="BJ14" s="20">
        <v>0</v>
      </c>
      <c r="BK14" s="4">
        <v>1</v>
      </c>
      <c r="BL14" s="4">
        <v>1</v>
      </c>
      <c r="BM14" s="4">
        <v>1</v>
      </c>
      <c r="BN14" s="4">
        <v>1</v>
      </c>
      <c r="BO14" s="9">
        <v>1</v>
      </c>
      <c r="BP14" s="22"/>
      <c r="BQ14" s="17">
        <f>1+0.4+0.457</f>
        <v>1.857</v>
      </c>
      <c r="BS14" s="48">
        <f t="shared" si="7"/>
        <v>861.07975800000008</v>
      </c>
      <c r="BT14" s="49">
        <f t="shared" si="8"/>
        <v>463.69400000000002</v>
      </c>
      <c r="BU14" s="49">
        <f t="shared" si="9"/>
        <v>397.38575800000001</v>
      </c>
      <c r="BV14" s="50">
        <f t="shared" si="10"/>
        <v>0.46149703823371024</v>
      </c>
      <c r="BW14" s="47" t="s">
        <v>65</v>
      </c>
    </row>
    <row r="15" spans="1:75" ht="21">
      <c r="A15" s="4">
        <v>3</v>
      </c>
      <c r="B15" s="8"/>
      <c r="C15" s="8" t="s">
        <v>97</v>
      </c>
      <c r="D15" s="8" t="s">
        <v>98</v>
      </c>
      <c r="E15" s="13">
        <v>50</v>
      </c>
      <c r="F15" s="126">
        <f t="shared" si="0"/>
        <v>683.95087999999998</v>
      </c>
      <c r="G15" s="70" t="s">
        <v>31</v>
      </c>
      <c r="H15" s="8" t="s">
        <v>99</v>
      </c>
      <c r="I15" s="10">
        <f t="shared" si="11"/>
        <v>1367.90176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44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1</v>
      </c>
      <c r="Z15" s="4">
        <v>1</v>
      </c>
      <c r="AA15" s="9">
        <v>1</v>
      </c>
      <c r="AB15" s="3"/>
      <c r="AC15" s="1"/>
      <c r="AD15" s="7"/>
      <c r="AE15" s="9"/>
      <c r="AF15" s="3"/>
      <c r="AG15" s="1"/>
      <c r="AH15" s="7"/>
      <c r="AI15" s="94">
        <v>234</v>
      </c>
      <c r="AJ15" s="3"/>
      <c r="AK15" s="1">
        <v>194.99</v>
      </c>
      <c r="AM15" s="3">
        <v>1</v>
      </c>
      <c r="AN15" s="3">
        <v>1</v>
      </c>
      <c r="AO15" s="3">
        <v>1</v>
      </c>
      <c r="AP15" s="3">
        <v>1.6</v>
      </c>
      <c r="AQ15" s="3">
        <v>1.6</v>
      </c>
      <c r="AS15" s="17">
        <f t="shared" si="1"/>
        <v>0</v>
      </c>
      <c r="AT15" s="17">
        <f t="shared" si="2"/>
        <v>0</v>
      </c>
      <c r="AU15" s="17">
        <f t="shared" si="3"/>
        <v>0</v>
      </c>
      <c r="AV15" s="17">
        <f t="shared" si="4"/>
        <v>491.40000000000003</v>
      </c>
      <c r="AW15" s="17">
        <f t="shared" si="5"/>
        <v>389.98</v>
      </c>
      <c r="AY15" s="17">
        <f t="shared" si="6"/>
        <v>881.38000000000011</v>
      </c>
      <c r="BA15" s="17">
        <v>1.4</v>
      </c>
      <c r="BB15" s="42">
        <v>9</v>
      </c>
      <c r="BC15" s="20">
        <v>31</v>
      </c>
      <c r="BD15" s="4">
        <v>1.2</v>
      </c>
      <c r="BE15" s="4">
        <v>1.0580645161290323</v>
      </c>
      <c r="BF15" s="4">
        <v>1</v>
      </c>
      <c r="BG15" s="4">
        <v>1.1000000000000001</v>
      </c>
      <c r="BH15" s="4">
        <v>1</v>
      </c>
      <c r="BI15" s="43">
        <v>0</v>
      </c>
      <c r="BJ15" s="20">
        <v>0</v>
      </c>
      <c r="BK15" s="4">
        <v>1</v>
      </c>
      <c r="BL15" s="4">
        <v>1</v>
      </c>
      <c r="BM15" s="4">
        <v>1</v>
      </c>
      <c r="BN15" s="4">
        <v>1</v>
      </c>
      <c r="BO15" s="9">
        <v>1</v>
      </c>
      <c r="BP15" s="22"/>
      <c r="BQ15" s="17">
        <v>1.1519999999999999</v>
      </c>
      <c r="BS15" s="48">
        <f t="shared" si="7"/>
        <v>1367.90176</v>
      </c>
      <c r="BT15" s="49">
        <f t="shared" si="8"/>
        <v>881.38000000000011</v>
      </c>
      <c r="BU15" s="49">
        <f t="shared" si="9"/>
        <v>486.52175999999992</v>
      </c>
      <c r="BV15" s="50">
        <f t="shared" si="10"/>
        <v>0.35567010309278346</v>
      </c>
      <c r="BW15" s="47" t="s">
        <v>65</v>
      </c>
    </row>
    <row r="16" spans="1:75" ht="21">
      <c r="A16" s="4">
        <v>4</v>
      </c>
      <c r="B16" s="8"/>
      <c r="C16" s="8" t="s">
        <v>100</v>
      </c>
      <c r="D16" s="8" t="s">
        <v>98</v>
      </c>
      <c r="E16" s="13">
        <v>100</v>
      </c>
      <c r="F16" s="126">
        <f t="shared" si="0"/>
        <v>8158.351964999998</v>
      </c>
      <c r="G16" s="8" t="s">
        <v>24</v>
      </c>
      <c r="H16" s="8" t="s">
        <v>101</v>
      </c>
      <c r="I16" s="10">
        <f t="shared" si="11"/>
        <v>8158.351964999998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44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1</v>
      </c>
      <c r="Z16" s="4">
        <v>1</v>
      </c>
      <c r="AA16" s="9">
        <v>1</v>
      </c>
      <c r="AB16" s="3"/>
      <c r="AC16" s="1"/>
      <c r="AD16" s="7"/>
      <c r="AE16" s="9"/>
      <c r="AF16" s="3"/>
      <c r="AG16" s="1"/>
      <c r="AH16" s="7"/>
      <c r="AI16" s="94">
        <v>287.08999999999997</v>
      </c>
      <c r="AJ16" s="3"/>
      <c r="AK16" s="1">
        <v>164.31</v>
      </c>
      <c r="AM16" s="3">
        <v>1</v>
      </c>
      <c r="AN16" s="3">
        <v>1</v>
      </c>
      <c r="AO16" s="3">
        <v>1</v>
      </c>
      <c r="AP16" s="3">
        <v>2</v>
      </c>
      <c r="AQ16" s="3">
        <v>1.6</v>
      </c>
      <c r="AS16" s="17">
        <f t="shared" si="1"/>
        <v>0</v>
      </c>
      <c r="AT16" s="17">
        <f t="shared" si="2"/>
        <v>0</v>
      </c>
      <c r="AU16" s="17">
        <f t="shared" si="3"/>
        <v>0</v>
      </c>
      <c r="AV16" s="17">
        <f t="shared" si="4"/>
        <v>717.72499999999991</v>
      </c>
      <c r="AW16" s="17">
        <f t="shared" si="5"/>
        <v>328.62</v>
      </c>
      <c r="AY16" s="17">
        <f t="shared" si="6"/>
        <v>1046.3449999999998</v>
      </c>
      <c r="BA16" s="17">
        <v>1.7</v>
      </c>
      <c r="BB16" s="42">
        <v>9</v>
      </c>
      <c r="BC16" s="20">
        <v>31</v>
      </c>
      <c r="BD16" s="4">
        <v>1.2</v>
      </c>
      <c r="BE16" s="4">
        <v>1.0580645161290323</v>
      </c>
      <c r="BF16" s="4">
        <v>1</v>
      </c>
      <c r="BG16" s="4">
        <v>1.1000000000000001</v>
      </c>
      <c r="BH16" s="4">
        <v>1</v>
      </c>
      <c r="BI16" s="43">
        <v>0</v>
      </c>
      <c r="BJ16" s="20">
        <v>0</v>
      </c>
      <c r="BK16" s="4">
        <v>1</v>
      </c>
      <c r="BL16" s="4">
        <v>1</v>
      </c>
      <c r="BM16" s="4">
        <v>1</v>
      </c>
      <c r="BN16" s="4">
        <v>1</v>
      </c>
      <c r="BO16" s="9">
        <v>1</v>
      </c>
      <c r="BP16" s="22"/>
      <c r="BQ16" s="17">
        <f>1+3.1+0.4+2.597</f>
        <v>7.0969999999999995</v>
      </c>
      <c r="BS16" s="48">
        <f t="shared" si="7"/>
        <v>8158.351964999998</v>
      </c>
      <c r="BT16" s="49">
        <f t="shared" si="8"/>
        <v>1046.3449999999998</v>
      </c>
      <c r="BU16" s="49">
        <f t="shared" si="9"/>
        <v>7112.0069649999978</v>
      </c>
      <c r="BV16" s="50">
        <f t="shared" si="10"/>
        <v>0.87174554315762465</v>
      </c>
      <c r="BW16" s="47" t="s">
        <v>65</v>
      </c>
    </row>
    <row r="17" spans="1:75" ht="21">
      <c r="A17" s="4">
        <v>5</v>
      </c>
      <c r="B17" s="8"/>
      <c r="C17" s="8" t="s">
        <v>102</v>
      </c>
      <c r="D17" s="8" t="s">
        <v>103</v>
      </c>
      <c r="E17" s="13">
        <v>100</v>
      </c>
      <c r="F17" s="126">
        <f t="shared" si="0"/>
        <v>204.15300000000002</v>
      </c>
      <c r="G17" s="8" t="s">
        <v>24</v>
      </c>
      <c r="H17" s="8" t="s">
        <v>24</v>
      </c>
      <c r="I17" s="10">
        <f t="shared" si="11"/>
        <v>204.15300000000002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44</v>
      </c>
      <c r="T17" s="4">
        <v>0</v>
      </c>
      <c r="U17" s="4">
        <v>0</v>
      </c>
      <c r="V17" s="4">
        <v>0</v>
      </c>
      <c r="W17" s="4">
        <v>1</v>
      </c>
      <c r="X17" s="4">
        <v>1</v>
      </c>
      <c r="Y17" s="4">
        <v>1</v>
      </c>
      <c r="Z17" s="4">
        <v>1</v>
      </c>
      <c r="AA17" s="9">
        <v>1</v>
      </c>
      <c r="AB17" s="3"/>
      <c r="AC17" s="1"/>
      <c r="AD17" s="7"/>
      <c r="AE17" s="9"/>
      <c r="AF17" s="3"/>
      <c r="AG17" s="1"/>
      <c r="AH17" s="7"/>
      <c r="AI17" s="9"/>
      <c r="AJ17" s="3"/>
      <c r="AK17" s="1">
        <v>120.09</v>
      </c>
      <c r="AM17" s="3">
        <v>1</v>
      </c>
      <c r="AN17" s="3">
        <v>1</v>
      </c>
      <c r="AO17" s="3">
        <v>1</v>
      </c>
      <c r="AP17" s="3">
        <v>1</v>
      </c>
      <c r="AQ17" s="3">
        <v>1.3</v>
      </c>
      <c r="AS17" s="17">
        <f t="shared" si="1"/>
        <v>0</v>
      </c>
      <c r="AT17" s="17">
        <f t="shared" si="2"/>
        <v>0</v>
      </c>
      <c r="AU17" s="17">
        <f t="shared" si="3"/>
        <v>0</v>
      </c>
      <c r="AV17" s="17">
        <f t="shared" si="4"/>
        <v>0</v>
      </c>
      <c r="AW17" s="17">
        <f t="shared" si="5"/>
        <v>204.15300000000002</v>
      </c>
      <c r="AY17" s="17">
        <f t="shared" si="6"/>
        <v>204.15300000000002</v>
      </c>
      <c r="BA17" s="17">
        <v>1</v>
      </c>
      <c r="BB17" s="42">
        <v>9</v>
      </c>
      <c r="BC17" s="20">
        <v>31</v>
      </c>
      <c r="BD17" s="4">
        <v>1.2</v>
      </c>
      <c r="BE17" s="4">
        <v>1.0580645161290323</v>
      </c>
      <c r="BF17" s="4">
        <v>1</v>
      </c>
      <c r="BG17" s="4">
        <v>1.1000000000000001</v>
      </c>
      <c r="BH17" s="4">
        <v>1</v>
      </c>
      <c r="BI17" s="43">
        <v>0</v>
      </c>
      <c r="BJ17" s="20">
        <v>0</v>
      </c>
      <c r="BK17" s="4">
        <v>1</v>
      </c>
      <c r="BL17" s="4">
        <v>1</v>
      </c>
      <c r="BM17" s="4">
        <v>1</v>
      </c>
      <c r="BN17" s="4">
        <v>1</v>
      </c>
      <c r="BO17" s="9">
        <v>1</v>
      </c>
      <c r="BP17" s="22"/>
      <c r="BQ17" s="17">
        <v>1</v>
      </c>
      <c r="BS17" s="48">
        <f t="shared" si="7"/>
        <v>204.15300000000002</v>
      </c>
      <c r="BT17" s="49">
        <f t="shared" si="8"/>
        <v>204.15300000000002</v>
      </c>
      <c r="BU17" s="49">
        <f t="shared" si="9"/>
        <v>0</v>
      </c>
      <c r="BV17" s="50">
        <f t="shared" si="10"/>
        <v>0</v>
      </c>
      <c r="BW17" s="47" t="s">
        <v>65</v>
      </c>
    </row>
    <row r="18" spans="1:75" ht="21">
      <c r="A18" s="4">
        <v>6</v>
      </c>
      <c r="B18" s="8"/>
      <c r="C18" s="8" t="s">
        <v>104</v>
      </c>
      <c r="D18" s="8" t="s">
        <v>105</v>
      </c>
      <c r="E18" s="13">
        <v>100</v>
      </c>
      <c r="F18" s="126">
        <f t="shared" si="0"/>
        <v>720.26600000000008</v>
      </c>
      <c r="G18" s="8" t="s">
        <v>271</v>
      </c>
      <c r="H18" s="8" t="s">
        <v>69</v>
      </c>
      <c r="I18" s="10">
        <f t="shared" si="11"/>
        <v>720.26600000000008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44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1</v>
      </c>
      <c r="Z18" s="4">
        <v>1</v>
      </c>
      <c r="AA18" s="9">
        <v>1</v>
      </c>
      <c r="AB18" s="3"/>
      <c r="AC18" s="1"/>
      <c r="AD18" s="7"/>
      <c r="AE18" s="9"/>
      <c r="AF18" s="3"/>
      <c r="AG18" s="1"/>
      <c r="AH18" s="7"/>
      <c r="AI18" s="94">
        <v>248.82</v>
      </c>
      <c r="AJ18" s="3"/>
      <c r="AK18" s="1">
        <v>116.32</v>
      </c>
      <c r="AM18" s="3">
        <v>1</v>
      </c>
      <c r="AN18" s="3">
        <v>1</v>
      </c>
      <c r="AO18" s="3">
        <v>1</v>
      </c>
      <c r="AP18" s="3">
        <v>1.6</v>
      </c>
      <c r="AQ18" s="3">
        <v>1.3</v>
      </c>
      <c r="AS18" s="17">
        <f t="shared" si="1"/>
        <v>0</v>
      </c>
      <c r="AT18" s="17">
        <f t="shared" si="2"/>
        <v>0</v>
      </c>
      <c r="AU18" s="17">
        <f t="shared" si="3"/>
        <v>0</v>
      </c>
      <c r="AV18" s="17">
        <f t="shared" si="4"/>
        <v>522.52200000000005</v>
      </c>
      <c r="AW18" s="17">
        <f t="shared" si="5"/>
        <v>197.744</v>
      </c>
      <c r="AY18" s="17">
        <f t="shared" si="6"/>
        <v>720.26600000000008</v>
      </c>
      <c r="BA18" s="17">
        <v>1</v>
      </c>
      <c r="BB18" s="42">
        <v>9</v>
      </c>
      <c r="BC18" s="20">
        <v>31</v>
      </c>
      <c r="BD18" s="4">
        <v>1.2</v>
      </c>
      <c r="BE18" s="4">
        <v>1.0580645161290323</v>
      </c>
      <c r="BF18" s="4">
        <v>1</v>
      </c>
      <c r="BG18" s="4">
        <v>1.1000000000000001</v>
      </c>
      <c r="BH18" s="4">
        <v>1</v>
      </c>
      <c r="BI18" s="43">
        <v>0</v>
      </c>
      <c r="BJ18" s="20">
        <v>0</v>
      </c>
      <c r="BK18" s="4">
        <v>1</v>
      </c>
      <c r="BL18" s="4">
        <v>1</v>
      </c>
      <c r="BM18" s="4">
        <v>1</v>
      </c>
      <c r="BN18" s="4">
        <v>1</v>
      </c>
      <c r="BO18" s="9">
        <v>1</v>
      </c>
      <c r="BP18" s="22"/>
      <c r="BQ18" s="17">
        <v>1</v>
      </c>
      <c r="BS18" s="48">
        <f t="shared" si="7"/>
        <v>720.26600000000008</v>
      </c>
      <c r="BT18" s="49">
        <f t="shared" si="8"/>
        <v>720.26600000000008</v>
      </c>
      <c r="BU18" s="49">
        <f t="shared" si="9"/>
        <v>0</v>
      </c>
      <c r="BV18" s="50">
        <f t="shared" si="10"/>
        <v>0</v>
      </c>
      <c r="BW18" s="47" t="s">
        <v>65</v>
      </c>
    </row>
    <row r="19" spans="1:75" ht="21">
      <c r="A19" s="4">
        <v>7</v>
      </c>
      <c r="B19" s="8"/>
      <c r="C19" s="8" t="s">
        <v>106</v>
      </c>
      <c r="D19" s="8" t="s">
        <v>107</v>
      </c>
      <c r="E19" s="13">
        <v>100</v>
      </c>
      <c r="F19" s="126">
        <f t="shared" si="0"/>
        <v>4119.001400000001</v>
      </c>
      <c r="G19" s="8" t="s">
        <v>92</v>
      </c>
      <c r="H19" s="8" t="s">
        <v>75</v>
      </c>
      <c r="I19" s="10">
        <f t="shared" si="11"/>
        <v>4119.001400000001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44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1</v>
      </c>
      <c r="Z19" s="4">
        <v>1</v>
      </c>
      <c r="AA19" s="9">
        <v>1</v>
      </c>
      <c r="AB19" s="3"/>
      <c r="AC19" s="1"/>
      <c r="AD19" s="7"/>
      <c r="AE19" s="9"/>
      <c r="AF19" s="95"/>
      <c r="AG19" s="96">
        <v>387.93</v>
      </c>
      <c r="AH19" s="7"/>
      <c r="AI19" s="94">
        <v>232.23</v>
      </c>
      <c r="AJ19" s="3"/>
      <c r="AK19" s="1">
        <v>113.29</v>
      </c>
      <c r="AM19" s="3">
        <v>1</v>
      </c>
      <c r="AN19" s="3">
        <v>1</v>
      </c>
      <c r="AO19" s="3">
        <v>1.8</v>
      </c>
      <c r="AP19" s="3">
        <v>1.3</v>
      </c>
      <c r="AQ19" s="3">
        <v>1.3</v>
      </c>
      <c r="AS19" s="17">
        <f t="shared" si="1"/>
        <v>0</v>
      </c>
      <c r="AT19" s="17">
        <f t="shared" si="2"/>
        <v>0</v>
      </c>
      <c r="AU19" s="17">
        <f t="shared" si="3"/>
        <v>814.65300000000013</v>
      </c>
      <c r="AV19" s="17">
        <f t="shared" si="4"/>
        <v>418.01400000000001</v>
      </c>
      <c r="AW19" s="17">
        <f t="shared" si="5"/>
        <v>192.59300000000002</v>
      </c>
      <c r="AY19" s="17">
        <f t="shared" si="6"/>
        <v>1425.2600000000002</v>
      </c>
      <c r="BA19" s="17">
        <v>2.4</v>
      </c>
      <c r="BB19" s="42">
        <v>9</v>
      </c>
      <c r="BC19" s="20">
        <v>31</v>
      </c>
      <c r="BD19" s="4">
        <v>1.2</v>
      </c>
      <c r="BE19" s="4">
        <v>1.0580645161290323</v>
      </c>
      <c r="BF19" s="4">
        <v>1</v>
      </c>
      <c r="BG19" s="4">
        <v>1.1000000000000001</v>
      </c>
      <c r="BH19" s="4">
        <v>1</v>
      </c>
      <c r="BI19" s="43">
        <v>0</v>
      </c>
      <c r="BJ19" s="20">
        <v>0</v>
      </c>
      <c r="BK19" s="4">
        <v>1</v>
      </c>
      <c r="BL19" s="4">
        <v>1</v>
      </c>
      <c r="BM19" s="4">
        <v>1</v>
      </c>
      <c r="BN19" s="4">
        <v>1</v>
      </c>
      <c r="BO19" s="9">
        <v>1</v>
      </c>
      <c r="BP19" s="22"/>
      <c r="BQ19" s="17">
        <f>1+0.49</f>
        <v>1.49</v>
      </c>
      <c r="BS19" s="48">
        <f t="shared" si="7"/>
        <v>4119.001400000001</v>
      </c>
      <c r="BT19" s="49">
        <f t="shared" si="8"/>
        <v>1425.2600000000002</v>
      </c>
      <c r="BU19" s="49">
        <f t="shared" si="9"/>
        <v>2693.7414000000003</v>
      </c>
      <c r="BV19" s="50">
        <f t="shared" si="10"/>
        <v>0.65397923875432518</v>
      </c>
      <c r="BW19" s="47" t="s">
        <v>65</v>
      </c>
    </row>
    <row r="20" spans="1:75" ht="21">
      <c r="A20" s="4">
        <v>8</v>
      </c>
      <c r="B20" s="8"/>
      <c r="C20" s="8" t="s">
        <v>108</v>
      </c>
      <c r="D20" s="8" t="s">
        <v>109</v>
      </c>
      <c r="E20" s="13">
        <v>100</v>
      </c>
      <c r="F20" s="126">
        <f t="shared" si="0"/>
        <v>186.524</v>
      </c>
      <c r="G20" s="8" t="s">
        <v>68</v>
      </c>
      <c r="H20" s="8" t="s">
        <v>68</v>
      </c>
      <c r="I20" s="10">
        <f t="shared" si="11"/>
        <v>186.524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44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1</v>
      </c>
      <c r="Z20" s="4">
        <v>1</v>
      </c>
      <c r="AA20" s="9">
        <v>1</v>
      </c>
      <c r="AB20" s="3"/>
      <c r="AC20" s="1"/>
      <c r="AD20" s="7"/>
      <c r="AE20" s="9"/>
      <c r="AF20" s="3"/>
      <c r="AG20" s="1"/>
      <c r="AH20" s="7"/>
      <c r="AI20" s="9"/>
      <c r="AJ20" s="3"/>
      <c r="AK20" s="1">
        <v>109.72</v>
      </c>
      <c r="AM20" s="3">
        <v>1</v>
      </c>
      <c r="AN20" s="3">
        <v>1</v>
      </c>
      <c r="AO20" s="3">
        <v>1</v>
      </c>
      <c r="AP20" s="3">
        <v>1</v>
      </c>
      <c r="AQ20" s="3">
        <v>1.3</v>
      </c>
      <c r="AS20" s="17">
        <f t="shared" si="1"/>
        <v>0</v>
      </c>
      <c r="AT20" s="17">
        <f t="shared" si="2"/>
        <v>0</v>
      </c>
      <c r="AU20" s="17">
        <f t="shared" si="3"/>
        <v>0</v>
      </c>
      <c r="AV20" s="17">
        <f t="shared" si="4"/>
        <v>0</v>
      </c>
      <c r="AW20" s="17">
        <f t="shared" si="5"/>
        <v>186.524</v>
      </c>
      <c r="AY20" s="17">
        <f t="shared" si="6"/>
        <v>186.524</v>
      </c>
      <c r="BA20" s="17">
        <v>1</v>
      </c>
      <c r="BB20" s="42">
        <v>9</v>
      </c>
      <c r="BC20" s="20">
        <v>31</v>
      </c>
      <c r="BD20" s="4">
        <v>1.2</v>
      </c>
      <c r="BE20" s="4">
        <v>1.0580645161290323</v>
      </c>
      <c r="BF20" s="4">
        <v>1</v>
      </c>
      <c r="BG20" s="4">
        <v>1.1000000000000001</v>
      </c>
      <c r="BH20" s="4">
        <v>1</v>
      </c>
      <c r="BI20" s="43">
        <v>0</v>
      </c>
      <c r="BJ20" s="20">
        <v>0</v>
      </c>
      <c r="BK20" s="4">
        <v>1</v>
      </c>
      <c r="BL20" s="4">
        <v>1</v>
      </c>
      <c r="BM20" s="4">
        <v>1</v>
      </c>
      <c r="BN20" s="4">
        <v>1</v>
      </c>
      <c r="BO20" s="9">
        <v>1</v>
      </c>
      <c r="BP20" s="22"/>
      <c r="BQ20" s="17">
        <v>1</v>
      </c>
      <c r="BS20" s="48">
        <f t="shared" si="7"/>
        <v>186.524</v>
      </c>
      <c r="BT20" s="49">
        <f t="shared" si="8"/>
        <v>186.524</v>
      </c>
      <c r="BU20" s="49">
        <f t="shared" si="9"/>
        <v>0</v>
      </c>
      <c r="BV20" s="50">
        <f t="shared" si="10"/>
        <v>0</v>
      </c>
      <c r="BW20" s="47" t="s">
        <v>65</v>
      </c>
    </row>
    <row r="21" spans="1:75" ht="21">
      <c r="A21" s="4">
        <v>27</v>
      </c>
      <c r="B21" s="8"/>
      <c r="C21" s="8" t="s">
        <v>127</v>
      </c>
      <c r="D21" s="8" t="s">
        <v>128</v>
      </c>
      <c r="E21" s="13">
        <v>50</v>
      </c>
      <c r="F21" s="126">
        <f t="shared" si="0"/>
        <v>359.38</v>
      </c>
      <c r="G21" s="8" t="s">
        <v>271</v>
      </c>
      <c r="H21" s="70" t="s">
        <v>129</v>
      </c>
      <c r="I21" s="10">
        <f t="shared" si="11"/>
        <v>718.76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44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1</v>
      </c>
      <c r="Z21" s="4">
        <v>1</v>
      </c>
      <c r="AA21" s="9">
        <v>1</v>
      </c>
      <c r="AB21" s="3"/>
      <c r="AC21" s="1"/>
      <c r="AD21" s="7"/>
      <c r="AE21" s="9"/>
      <c r="AF21" s="3"/>
      <c r="AG21" s="1"/>
      <c r="AH21" s="7"/>
      <c r="AI21" s="94">
        <v>258.44</v>
      </c>
      <c r="AJ21" s="95"/>
      <c r="AK21" s="76">
        <v>88.82</v>
      </c>
      <c r="AM21" s="3">
        <v>1</v>
      </c>
      <c r="AN21" s="3">
        <v>1</v>
      </c>
      <c r="AO21" s="3">
        <v>1</v>
      </c>
      <c r="AP21" s="3">
        <v>1.8</v>
      </c>
      <c r="AQ21" s="3">
        <v>1</v>
      </c>
      <c r="AS21" s="17">
        <f>AC21*AM21</f>
        <v>0</v>
      </c>
      <c r="AT21" s="17">
        <f>AE21+(AE21*(AN21-1))+(AE21*0.1)</f>
        <v>0</v>
      </c>
      <c r="AU21" s="17">
        <f>AG21+(AG21*(AO21-1))+(AG21*0.3)</f>
        <v>0</v>
      </c>
      <c r="AV21" s="17">
        <f>AI21+(AI21*(AP21-1))+(AI21*0.5)</f>
        <v>594.41200000000003</v>
      </c>
      <c r="AW21" s="17">
        <f t="shared" si="5"/>
        <v>124.34799999999998</v>
      </c>
      <c r="AY21" s="17">
        <f t="shared" si="6"/>
        <v>718.76</v>
      </c>
      <c r="BA21" s="17">
        <v>1</v>
      </c>
      <c r="BB21" s="42">
        <v>9</v>
      </c>
      <c r="BC21" s="20">
        <v>31</v>
      </c>
      <c r="BD21" s="4">
        <v>1.2</v>
      </c>
      <c r="BE21" s="4">
        <v>1.0580645161290323</v>
      </c>
      <c r="BF21" s="4">
        <v>1</v>
      </c>
      <c r="BG21" s="4">
        <v>1.1000000000000001</v>
      </c>
      <c r="BH21" s="4">
        <v>1</v>
      </c>
      <c r="BI21" s="43">
        <v>0</v>
      </c>
      <c r="BJ21" s="20">
        <v>0</v>
      </c>
      <c r="BK21" s="4">
        <v>1</v>
      </c>
      <c r="BL21" s="4">
        <v>1</v>
      </c>
      <c r="BM21" s="4">
        <v>1</v>
      </c>
      <c r="BN21" s="4">
        <v>1</v>
      </c>
      <c r="BO21" s="9">
        <v>1</v>
      </c>
      <c r="BP21" s="22"/>
      <c r="BQ21" s="17">
        <v>1</v>
      </c>
      <c r="BS21" s="48">
        <f t="shared" si="7"/>
        <v>718.76</v>
      </c>
      <c r="BT21" s="49">
        <f t="shared" si="8"/>
        <v>718.76</v>
      </c>
      <c r="BU21" s="49">
        <f t="shared" si="9"/>
        <v>0</v>
      </c>
      <c r="BV21" s="50">
        <f t="shared" si="10"/>
        <v>0</v>
      </c>
      <c r="BW21" s="47" t="s">
        <v>65</v>
      </c>
    </row>
    <row r="22" spans="1:75" ht="21">
      <c r="A22" s="4">
        <v>38</v>
      </c>
      <c r="B22" s="8"/>
      <c r="C22" s="8" t="s">
        <v>130</v>
      </c>
      <c r="D22" s="8" t="s">
        <v>131</v>
      </c>
      <c r="E22" s="13">
        <v>50</v>
      </c>
      <c r="F22" s="126">
        <f t="shared" si="0"/>
        <v>216.03700000000003</v>
      </c>
      <c r="G22" s="70" t="s">
        <v>31</v>
      </c>
      <c r="H22" s="70" t="s">
        <v>31</v>
      </c>
      <c r="I22" s="1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9"/>
      <c r="AB22" s="3"/>
      <c r="AC22" s="1"/>
      <c r="AD22" s="7"/>
      <c r="AE22" s="9"/>
      <c r="AF22" s="3"/>
      <c r="AG22" s="1"/>
      <c r="AH22" s="7"/>
      <c r="AI22" s="94">
        <v>180.37</v>
      </c>
      <c r="AJ22" s="95"/>
      <c r="AK22" s="76">
        <v>76.72</v>
      </c>
      <c r="AM22" s="3">
        <v>1</v>
      </c>
      <c r="AN22" s="3">
        <v>1</v>
      </c>
      <c r="AO22" s="3">
        <v>1</v>
      </c>
      <c r="AP22" s="3">
        <v>1.3</v>
      </c>
      <c r="AQ22" s="3">
        <v>1</v>
      </c>
      <c r="AS22" s="17">
        <f t="shared" ref="AS22:AS29" si="12">AC22*AM22</f>
        <v>0</v>
      </c>
      <c r="AT22" s="17">
        <f t="shared" ref="AT22:AT29" si="13">AE22+(AE22*(AN22-1))+(AE22*0.1)</f>
        <v>0</v>
      </c>
      <c r="AU22" s="17">
        <f t="shared" ref="AU22:AU29" si="14">AG22+(AG22*(AO22-1))+(AG22*0.3)</f>
        <v>0</v>
      </c>
      <c r="AV22" s="17">
        <f t="shared" ref="AV22:AV29" si="15">AI22+(AI22*(AP22-1))+(AI22*0.5)</f>
        <v>324.66600000000005</v>
      </c>
      <c r="AW22" s="17">
        <f t="shared" ref="AW22:AW29" si="16">AK22+(AK22*(AQ22-1))+(AK22*0.4)</f>
        <v>107.408</v>
      </c>
      <c r="AY22" s="17">
        <f t="shared" ref="AY22:AY29" si="17">SUM(AS22:AW22)</f>
        <v>432.07400000000007</v>
      </c>
      <c r="BA22" s="17">
        <v>1</v>
      </c>
      <c r="BB22" s="42">
        <v>9</v>
      </c>
      <c r="BC22" s="20">
        <v>31</v>
      </c>
      <c r="BD22" s="4">
        <v>1.2</v>
      </c>
      <c r="BE22" s="4">
        <v>1.0580645161290323</v>
      </c>
      <c r="BF22" s="4">
        <v>1</v>
      </c>
      <c r="BG22" s="4">
        <v>1.1000000000000001</v>
      </c>
      <c r="BH22" s="4">
        <v>1</v>
      </c>
      <c r="BI22" s="43">
        <v>0</v>
      </c>
      <c r="BJ22" s="20">
        <v>0</v>
      </c>
      <c r="BK22" s="4">
        <v>1</v>
      </c>
      <c r="BL22" s="4">
        <v>1</v>
      </c>
      <c r="BM22" s="4">
        <v>1</v>
      </c>
      <c r="BN22" s="4">
        <v>1</v>
      </c>
      <c r="BO22" s="9">
        <v>1</v>
      </c>
      <c r="BP22" s="22"/>
      <c r="BQ22" s="17">
        <v>1</v>
      </c>
      <c r="BS22" s="48">
        <f t="shared" ref="BS22:BS29" si="18">BT22+BU22</f>
        <v>432.07400000000007</v>
      </c>
      <c r="BT22" s="49">
        <f t="shared" ref="BT22:BT29" si="19">AY22</f>
        <v>432.07400000000007</v>
      </c>
      <c r="BU22" s="49">
        <f t="shared" ref="BU22:BU29" si="20">(AY22*(BA22-1))+(AY22*(BQ22-1))</f>
        <v>0</v>
      </c>
      <c r="BV22" s="50">
        <f t="shared" ref="BV22:BV29" si="21">(BU22/BS22)</f>
        <v>0</v>
      </c>
      <c r="BW22" s="47" t="s">
        <v>65</v>
      </c>
    </row>
    <row r="23" spans="1:75" ht="21">
      <c r="A23" s="4">
        <v>40</v>
      </c>
      <c r="B23" s="8"/>
      <c r="C23" s="8" t="s">
        <v>132</v>
      </c>
      <c r="D23" s="8" t="s">
        <v>133</v>
      </c>
      <c r="E23" s="13">
        <v>100</v>
      </c>
      <c r="F23" s="126">
        <f t="shared" si="0"/>
        <v>320.13600000000002</v>
      </c>
      <c r="G23" s="8" t="s">
        <v>134</v>
      </c>
      <c r="H23" s="8" t="s">
        <v>134</v>
      </c>
      <c r="I23" s="10">
        <f t="shared" si="11"/>
        <v>320.13600000000002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44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1</v>
      </c>
      <c r="Z23" s="4">
        <v>1</v>
      </c>
      <c r="AA23" s="9">
        <v>1</v>
      </c>
      <c r="AB23" s="3"/>
      <c r="AC23" s="1"/>
      <c r="AD23" s="7"/>
      <c r="AE23" s="9"/>
      <c r="AF23" s="3"/>
      <c r="AG23" s="1"/>
      <c r="AH23" s="7"/>
      <c r="AI23" s="94">
        <v>123.72</v>
      </c>
      <c r="AJ23" s="95"/>
      <c r="AK23" s="76">
        <v>69.599999999999994</v>
      </c>
      <c r="AM23" s="3">
        <v>1</v>
      </c>
      <c r="AN23" s="3">
        <v>1</v>
      </c>
      <c r="AO23" s="3">
        <v>1</v>
      </c>
      <c r="AP23" s="3">
        <v>1.3</v>
      </c>
      <c r="AQ23" s="3">
        <v>1</v>
      </c>
      <c r="AS23" s="17">
        <f t="shared" si="12"/>
        <v>0</v>
      </c>
      <c r="AT23" s="17">
        <f t="shared" si="13"/>
        <v>0</v>
      </c>
      <c r="AU23" s="17">
        <f t="shared" si="14"/>
        <v>0</v>
      </c>
      <c r="AV23" s="17">
        <f t="shared" si="15"/>
        <v>222.69600000000003</v>
      </c>
      <c r="AW23" s="17">
        <f t="shared" si="16"/>
        <v>97.44</v>
      </c>
      <c r="AY23" s="17">
        <f t="shared" si="17"/>
        <v>320.13600000000002</v>
      </c>
      <c r="BA23" s="17">
        <v>1</v>
      </c>
      <c r="BB23" s="42">
        <v>9</v>
      </c>
      <c r="BC23" s="20">
        <v>31</v>
      </c>
      <c r="BD23" s="4">
        <v>1.2</v>
      </c>
      <c r="BE23" s="4">
        <v>1.0580645161290323</v>
      </c>
      <c r="BF23" s="4">
        <v>1</v>
      </c>
      <c r="BG23" s="4">
        <v>1.1000000000000001</v>
      </c>
      <c r="BH23" s="4">
        <v>1</v>
      </c>
      <c r="BI23" s="43">
        <v>0</v>
      </c>
      <c r="BJ23" s="20">
        <v>0</v>
      </c>
      <c r="BK23" s="4">
        <v>1</v>
      </c>
      <c r="BL23" s="4">
        <v>1</v>
      </c>
      <c r="BM23" s="4">
        <v>1</v>
      </c>
      <c r="BN23" s="4">
        <v>1</v>
      </c>
      <c r="BO23" s="9">
        <v>1</v>
      </c>
      <c r="BP23" s="22"/>
      <c r="BQ23" s="17">
        <v>1</v>
      </c>
      <c r="BS23" s="48">
        <f t="shared" si="18"/>
        <v>320.13600000000002</v>
      </c>
      <c r="BT23" s="49">
        <f t="shared" si="19"/>
        <v>320.13600000000002</v>
      </c>
      <c r="BU23" s="49">
        <f t="shared" si="20"/>
        <v>0</v>
      </c>
      <c r="BV23" s="50">
        <f t="shared" si="21"/>
        <v>0</v>
      </c>
      <c r="BW23" s="47" t="s">
        <v>65</v>
      </c>
    </row>
    <row r="24" spans="1:75" ht="21">
      <c r="A24" s="4">
        <v>52</v>
      </c>
      <c r="B24" s="8"/>
      <c r="C24" s="8" t="s">
        <v>135</v>
      </c>
      <c r="D24" s="8" t="s">
        <v>136</v>
      </c>
      <c r="E24" s="13">
        <v>100</v>
      </c>
      <c r="F24" s="126">
        <f t="shared" si="0"/>
        <v>257.14300000000003</v>
      </c>
      <c r="G24" s="8" t="s">
        <v>73</v>
      </c>
      <c r="H24" s="8" t="s">
        <v>73</v>
      </c>
      <c r="I24" s="10">
        <f t="shared" si="11"/>
        <v>257.14300000000003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44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1</v>
      </c>
      <c r="Z24" s="4">
        <v>1</v>
      </c>
      <c r="AA24" s="9">
        <v>1</v>
      </c>
      <c r="AB24" s="3"/>
      <c r="AC24" s="1"/>
      <c r="AD24" s="7"/>
      <c r="AE24" s="9"/>
      <c r="AF24" s="3"/>
      <c r="AG24" s="1"/>
      <c r="AH24" s="7"/>
      <c r="AI24" s="94">
        <v>123.53</v>
      </c>
      <c r="AJ24" s="95"/>
      <c r="AK24" s="76">
        <v>51.32</v>
      </c>
      <c r="AM24" s="3">
        <v>1</v>
      </c>
      <c r="AN24" s="3">
        <v>1</v>
      </c>
      <c r="AO24" s="3">
        <v>1</v>
      </c>
      <c r="AP24" s="1">
        <v>1</v>
      </c>
      <c r="AQ24" s="3">
        <v>1</v>
      </c>
      <c r="AS24" s="17">
        <f t="shared" si="12"/>
        <v>0</v>
      </c>
      <c r="AT24" s="17">
        <f t="shared" si="13"/>
        <v>0</v>
      </c>
      <c r="AU24" s="17">
        <f t="shared" si="14"/>
        <v>0</v>
      </c>
      <c r="AV24" s="17">
        <f t="shared" si="15"/>
        <v>185.29500000000002</v>
      </c>
      <c r="AW24" s="17">
        <f t="shared" si="16"/>
        <v>71.847999999999999</v>
      </c>
      <c r="AY24" s="17">
        <f t="shared" si="17"/>
        <v>257.14300000000003</v>
      </c>
      <c r="BA24" s="17">
        <v>1</v>
      </c>
      <c r="BB24" s="42">
        <v>9</v>
      </c>
      <c r="BC24" s="20">
        <v>31</v>
      </c>
      <c r="BD24" s="4">
        <v>1.2</v>
      </c>
      <c r="BE24" s="4">
        <v>1.0580645161290323</v>
      </c>
      <c r="BF24" s="4">
        <v>1</v>
      </c>
      <c r="BG24" s="4">
        <v>1.1000000000000001</v>
      </c>
      <c r="BH24" s="4">
        <v>1</v>
      </c>
      <c r="BI24" s="43">
        <v>0</v>
      </c>
      <c r="BJ24" s="20">
        <v>0</v>
      </c>
      <c r="BK24" s="4">
        <v>1</v>
      </c>
      <c r="BL24" s="4">
        <v>1</v>
      </c>
      <c r="BM24" s="4">
        <v>1</v>
      </c>
      <c r="BN24" s="4">
        <v>1</v>
      </c>
      <c r="BO24" s="9">
        <v>1</v>
      </c>
      <c r="BP24" s="22"/>
      <c r="BQ24" s="17">
        <v>1</v>
      </c>
      <c r="BS24" s="48">
        <f t="shared" si="18"/>
        <v>257.14300000000003</v>
      </c>
      <c r="BT24" s="49">
        <f t="shared" si="19"/>
        <v>257.14300000000003</v>
      </c>
      <c r="BU24" s="49">
        <f t="shared" si="20"/>
        <v>0</v>
      </c>
      <c r="BV24" s="50">
        <f t="shared" si="21"/>
        <v>0</v>
      </c>
      <c r="BW24" s="47" t="s">
        <v>65</v>
      </c>
    </row>
    <row r="25" spans="1:75" ht="21">
      <c r="A25" s="4">
        <v>53</v>
      </c>
      <c r="B25" s="8"/>
      <c r="C25" s="8" t="s">
        <v>137</v>
      </c>
      <c r="D25" s="8" t="s">
        <v>98</v>
      </c>
      <c r="E25" s="13">
        <v>50</v>
      </c>
      <c r="F25" s="126">
        <f t="shared" si="0"/>
        <v>118.43749999999999</v>
      </c>
      <c r="G25" s="8" t="s">
        <v>26</v>
      </c>
      <c r="H25" s="8" t="s">
        <v>26</v>
      </c>
      <c r="I25" s="10">
        <f t="shared" si="11"/>
        <v>236.87499999999997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44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1</v>
      </c>
      <c r="Z25" s="4">
        <v>1</v>
      </c>
      <c r="AA25" s="9">
        <v>1</v>
      </c>
      <c r="AB25" s="3"/>
      <c r="AC25" s="1"/>
      <c r="AD25" s="7"/>
      <c r="AE25" s="9"/>
      <c r="AF25" s="3"/>
      <c r="AG25" s="1"/>
      <c r="AH25" s="7"/>
      <c r="AI25" s="94">
        <v>116.85</v>
      </c>
      <c r="AJ25" s="95"/>
      <c r="AK25" s="76">
        <v>44</v>
      </c>
      <c r="AM25" s="3">
        <v>1</v>
      </c>
      <c r="AN25" s="3">
        <v>1</v>
      </c>
      <c r="AO25" s="3">
        <v>1</v>
      </c>
      <c r="AP25" s="1">
        <v>1</v>
      </c>
      <c r="AQ25" s="3">
        <v>1</v>
      </c>
      <c r="AS25" s="17">
        <f t="shared" si="12"/>
        <v>0</v>
      </c>
      <c r="AT25" s="17">
        <f t="shared" si="13"/>
        <v>0</v>
      </c>
      <c r="AU25" s="17">
        <f t="shared" si="14"/>
        <v>0</v>
      </c>
      <c r="AV25" s="17">
        <f t="shared" si="15"/>
        <v>175.27499999999998</v>
      </c>
      <c r="AW25" s="17">
        <f t="shared" si="16"/>
        <v>61.6</v>
      </c>
      <c r="AY25" s="17">
        <f t="shared" si="17"/>
        <v>236.87499999999997</v>
      </c>
      <c r="BA25" s="17">
        <v>1</v>
      </c>
      <c r="BB25" s="42">
        <v>9</v>
      </c>
      <c r="BC25" s="20">
        <v>31</v>
      </c>
      <c r="BD25" s="4">
        <v>1.2</v>
      </c>
      <c r="BE25" s="4">
        <v>1.0580645161290323</v>
      </c>
      <c r="BF25" s="4">
        <v>1</v>
      </c>
      <c r="BG25" s="4">
        <v>1.1000000000000001</v>
      </c>
      <c r="BH25" s="4">
        <v>1</v>
      </c>
      <c r="BI25" s="43">
        <v>0</v>
      </c>
      <c r="BJ25" s="20">
        <v>0</v>
      </c>
      <c r="BK25" s="4">
        <v>1</v>
      </c>
      <c r="BL25" s="4">
        <v>1</v>
      </c>
      <c r="BM25" s="4">
        <v>1</v>
      </c>
      <c r="BN25" s="4">
        <v>1</v>
      </c>
      <c r="BO25" s="9">
        <v>1</v>
      </c>
      <c r="BP25" s="22"/>
      <c r="BQ25" s="17">
        <v>1</v>
      </c>
      <c r="BS25" s="48">
        <f t="shared" si="18"/>
        <v>236.87499999999997</v>
      </c>
      <c r="BT25" s="49">
        <f t="shared" si="19"/>
        <v>236.87499999999997</v>
      </c>
      <c r="BU25" s="49">
        <f t="shared" si="20"/>
        <v>0</v>
      </c>
      <c r="BV25" s="50">
        <f t="shared" si="21"/>
        <v>0</v>
      </c>
      <c r="BW25" s="47" t="s">
        <v>65</v>
      </c>
    </row>
    <row r="26" spans="1:75" ht="21">
      <c r="A26" s="4">
        <v>61</v>
      </c>
      <c r="B26" s="8"/>
      <c r="C26" s="8" t="s">
        <v>139</v>
      </c>
      <c r="D26" s="8" t="s">
        <v>140</v>
      </c>
      <c r="E26" s="13">
        <v>100</v>
      </c>
      <c r="F26" s="126">
        <f t="shared" si="0"/>
        <v>163.905</v>
      </c>
      <c r="G26" s="8" t="s">
        <v>76</v>
      </c>
      <c r="H26" s="8" t="s">
        <v>141</v>
      </c>
      <c r="I26" s="10">
        <f t="shared" si="11"/>
        <v>163.905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44</v>
      </c>
      <c r="T26" s="4">
        <v>0</v>
      </c>
      <c r="U26" s="4">
        <v>0</v>
      </c>
      <c r="V26" s="4">
        <v>0</v>
      </c>
      <c r="W26" s="4">
        <v>1</v>
      </c>
      <c r="X26" s="4">
        <v>1</v>
      </c>
      <c r="Y26" s="4">
        <v>1</v>
      </c>
      <c r="Z26" s="4">
        <v>1</v>
      </c>
      <c r="AA26" s="9">
        <v>1</v>
      </c>
      <c r="AB26" s="3"/>
      <c r="AC26" s="1"/>
      <c r="AD26" s="7"/>
      <c r="AE26" s="9"/>
      <c r="AF26" s="3"/>
      <c r="AG26" s="1"/>
      <c r="AH26" s="7"/>
      <c r="AI26" s="94">
        <v>109.27</v>
      </c>
      <c r="AJ26" s="95"/>
      <c r="AK26" s="1"/>
      <c r="AM26" s="3">
        <v>1</v>
      </c>
      <c r="AN26" s="3">
        <v>1</v>
      </c>
      <c r="AO26" s="3">
        <v>1</v>
      </c>
      <c r="AP26" s="1">
        <v>1</v>
      </c>
      <c r="AQ26" s="3">
        <v>1</v>
      </c>
      <c r="AS26" s="17">
        <f t="shared" si="12"/>
        <v>0</v>
      </c>
      <c r="AT26" s="17">
        <f t="shared" si="13"/>
        <v>0</v>
      </c>
      <c r="AU26" s="17">
        <f t="shared" si="14"/>
        <v>0</v>
      </c>
      <c r="AV26" s="17">
        <f t="shared" si="15"/>
        <v>163.905</v>
      </c>
      <c r="AW26" s="17">
        <f t="shared" si="16"/>
        <v>0</v>
      </c>
      <c r="AY26" s="17">
        <f t="shared" si="17"/>
        <v>163.905</v>
      </c>
      <c r="BA26" s="17">
        <v>1</v>
      </c>
      <c r="BB26" s="42">
        <v>9</v>
      </c>
      <c r="BC26" s="20">
        <v>31</v>
      </c>
      <c r="BD26" s="4">
        <v>1.2</v>
      </c>
      <c r="BE26" s="4">
        <v>1.0580645161290323</v>
      </c>
      <c r="BF26" s="4">
        <v>1</v>
      </c>
      <c r="BG26" s="4">
        <v>1.1000000000000001</v>
      </c>
      <c r="BH26" s="4">
        <v>1</v>
      </c>
      <c r="BI26" s="43">
        <v>0</v>
      </c>
      <c r="BJ26" s="20">
        <v>0</v>
      </c>
      <c r="BK26" s="4">
        <v>1</v>
      </c>
      <c r="BL26" s="4">
        <v>1</v>
      </c>
      <c r="BM26" s="4">
        <v>1</v>
      </c>
      <c r="BN26" s="4">
        <v>1</v>
      </c>
      <c r="BO26" s="9">
        <v>1</v>
      </c>
      <c r="BP26" s="22"/>
      <c r="BQ26" s="17">
        <v>1</v>
      </c>
      <c r="BS26" s="48">
        <f t="shared" si="18"/>
        <v>163.905</v>
      </c>
      <c r="BT26" s="49">
        <f t="shared" si="19"/>
        <v>163.905</v>
      </c>
      <c r="BU26" s="49">
        <f t="shared" si="20"/>
        <v>0</v>
      </c>
      <c r="BV26" s="50">
        <f t="shared" si="21"/>
        <v>0</v>
      </c>
      <c r="BW26" s="47" t="s">
        <v>65</v>
      </c>
    </row>
    <row r="27" spans="1:75" ht="21">
      <c r="A27" s="4">
        <v>66</v>
      </c>
      <c r="B27" s="8"/>
      <c r="C27" s="8" t="s">
        <v>145</v>
      </c>
      <c r="D27" s="8" t="s">
        <v>146</v>
      </c>
      <c r="E27" s="13">
        <v>100</v>
      </c>
      <c r="F27" s="126">
        <f t="shared" si="0"/>
        <v>226.03100000000001</v>
      </c>
      <c r="G27" s="8" t="s">
        <v>88</v>
      </c>
      <c r="H27" s="8" t="s">
        <v>88</v>
      </c>
      <c r="I27" s="10">
        <f t="shared" si="11"/>
        <v>226.03100000000001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44</v>
      </c>
      <c r="T27" s="4">
        <v>0</v>
      </c>
      <c r="U27" s="4">
        <v>0</v>
      </c>
      <c r="V27" s="4">
        <v>0</v>
      </c>
      <c r="W27" s="4">
        <v>1</v>
      </c>
      <c r="X27" s="4">
        <v>1</v>
      </c>
      <c r="Y27" s="4">
        <v>1</v>
      </c>
      <c r="Z27" s="4">
        <v>1</v>
      </c>
      <c r="AA27" s="9">
        <v>1</v>
      </c>
      <c r="AB27" s="3"/>
      <c r="AC27" s="1"/>
      <c r="AD27" s="7"/>
      <c r="AE27" s="9"/>
      <c r="AF27" s="3"/>
      <c r="AG27" s="1"/>
      <c r="AH27" s="7"/>
      <c r="AI27" s="94">
        <v>86.25</v>
      </c>
      <c r="AJ27" s="95"/>
      <c r="AK27" s="76">
        <v>69.040000000000006</v>
      </c>
      <c r="AM27" s="3">
        <v>1</v>
      </c>
      <c r="AN27" s="3">
        <v>1</v>
      </c>
      <c r="AO27" s="3">
        <v>1</v>
      </c>
      <c r="AP27" s="1">
        <v>1</v>
      </c>
      <c r="AQ27" s="3">
        <v>1</v>
      </c>
      <c r="AS27" s="17">
        <f t="shared" si="12"/>
        <v>0</v>
      </c>
      <c r="AT27" s="17">
        <f t="shared" si="13"/>
        <v>0</v>
      </c>
      <c r="AU27" s="17">
        <f t="shared" si="14"/>
        <v>0</v>
      </c>
      <c r="AV27" s="17">
        <f t="shared" si="15"/>
        <v>129.375</v>
      </c>
      <c r="AW27" s="17">
        <f t="shared" si="16"/>
        <v>96.656000000000006</v>
      </c>
      <c r="AY27" s="17">
        <f t="shared" si="17"/>
        <v>226.03100000000001</v>
      </c>
      <c r="BA27" s="17">
        <v>1</v>
      </c>
      <c r="BB27" s="42">
        <v>9</v>
      </c>
      <c r="BC27" s="20">
        <v>31</v>
      </c>
      <c r="BD27" s="4">
        <v>1.2</v>
      </c>
      <c r="BE27" s="4">
        <v>1.0580645161290323</v>
      </c>
      <c r="BF27" s="4">
        <v>1</v>
      </c>
      <c r="BG27" s="4">
        <v>1.1000000000000001</v>
      </c>
      <c r="BH27" s="4">
        <v>1</v>
      </c>
      <c r="BI27" s="43">
        <v>0</v>
      </c>
      <c r="BJ27" s="20">
        <v>0</v>
      </c>
      <c r="BK27" s="4">
        <v>1</v>
      </c>
      <c r="BL27" s="4">
        <v>1</v>
      </c>
      <c r="BM27" s="4">
        <v>1</v>
      </c>
      <c r="BN27" s="4">
        <v>1</v>
      </c>
      <c r="BO27" s="9">
        <v>1</v>
      </c>
      <c r="BP27" s="22"/>
      <c r="BQ27" s="17">
        <v>1</v>
      </c>
      <c r="BS27" s="48">
        <f t="shared" si="18"/>
        <v>226.03100000000001</v>
      </c>
      <c r="BT27" s="49">
        <f t="shared" si="19"/>
        <v>226.03100000000001</v>
      </c>
      <c r="BU27" s="49">
        <f t="shared" si="20"/>
        <v>0</v>
      </c>
      <c r="BV27" s="50">
        <f t="shared" si="21"/>
        <v>0</v>
      </c>
      <c r="BW27" s="47" t="s">
        <v>65</v>
      </c>
    </row>
    <row r="28" spans="1:75" ht="21">
      <c r="A28" s="4">
        <v>67</v>
      </c>
      <c r="B28" s="8"/>
      <c r="C28" s="8" t="s">
        <v>147</v>
      </c>
      <c r="D28" s="8" t="s">
        <v>103</v>
      </c>
      <c r="E28" s="13">
        <v>100</v>
      </c>
      <c r="F28" s="126">
        <f t="shared" si="0"/>
        <v>237.613</v>
      </c>
      <c r="G28" s="8" t="s">
        <v>148</v>
      </c>
      <c r="H28" s="8" t="s">
        <v>148</v>
      </c>
      <c r="I28" s="10">
        <f t="shared" si="11"/>
        <v>237.613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44</v>
      </c>
      <c r="T28" s="4">
        <v>0</v>
      </c>
      <c r="U28" s="4">
        <v>0</v>
      </c>
      <c r="V28" s="4">
        <v>0</v>
      </c>
      <c r="W28" s="4">
        <v>1</v>
      </c>
      <c r="X28" s="4">
        <v>1</v>
      </c>
      <c r="Y28" s="4">
        <v>1</v>
      </c>
      <c r="Z28" s="4">
        <v>1</v>
      </c>
      <c r="AA28" s="9">
        <v>1</v>
      </c>
      <c r="AB28" s="3"/>
      <c r="AC28" s="1"/>
      <c r="AD28" s="7"/>
      <c r="AE28" s="9"/>
      <c r="AF28" s="3"/>
      <c r="AG28" s="1"/>
      <c r="AH28" s="7"/>
      <c r="AI28" s="94">
        <v>79.290000000000006</v>
      </c>
      <c r="AJ28" s="95"/>
      <c r="AK28" s="76">
        <v>84.77</v>
      </c>
      <c r="AM28" s="3">
        <v>1</v>
      </c>
      <c r="AN28" s="3">
        <v>1</v>
      </c>
      <c r="AO28" s="3">
        <v>1</v>
      </c>
      <c r="AP28" s="1">
        <v>1</v>
      </c>
      <c r="AQ28" s="3">
        <v>1</v>
      </c>
      <c r="AS28" s="17">
        <f t="shared" si="12"/>
        <v>0</v>
      </c>
      <c r="AT28" s="17">
        <f t="shared" si="13"/>
        <v>0</v>
      </c>
      <c r="AU28" s="17">
        <f t="shared" si="14"/>
        <v>0</v>
      </c>
      <c r="AV28" s="17">
        <f t="shared" si="15"/>
        <v>118.935</v>
      </c>
      <c r="AW28" s="17">
        <f t="shared" si="16"/>
        <v>118.678</v>
      </c>
      <c r="AY28" s="17">
        <f t="shared" si="17"/>
        <v>237.613</v>
      </c>
      <c r="BA28" s="17">
        <v>1</v>
      </c>
      <c r="BB28" s="42">
        <v>9</v>
      </c>
      <c r="BC28" s="20">
        <v>31</v>
      </c>
      <c r="BD28" s="4">
        <v>1.2</v>
      </c>
      <c r="BE28" s="4">
        <v>1.0580645161290323</v>
      </c>
      <c r="BF28" s="4">
        <v>1</v>
      </c>
      <c r="BG28" s="4">
        <v>1.1000000000000001</v>
      </c>
      <c r="BH28" s="4">
        <v>1</v>
      </c>
      <c r="BI28" s="43">
        <v>0</v>
      </c>
      <c r="BJ28" s="20">
        <v>0</v>
      </c>
      <c r="BK28" s="4">
        <v>1</v>
      </c>
      <c r="BL28" s="4">
        <v>1</v>
      </c>
      <c r="BM28" s="4">
        <v>1</v>
      </c>
      <c r="BN28" s="4">
        <v>1</v>
      </c>
      <c r="BO28" s="9">
        <v>1</v>
      </c>
      <c r="BP28" s="22"/>
      <c r="BQ28" s="17">
        <v>1</v>
      </c>
      <c r="BS28" s="48">
        <f t="shared" si="18"/>
        <v>237.613</v>
      </c>
      <c r="BT28" s="49">
        <f t="shared" si="19"/>
        <v>237.613</v>
      </c>
      <c r="BU28" s="49">
        <f t="shared" si="20"/>
        <v>0</v>
      </c>
      <c r="BV28" s="50">
        <f t="shared" si="21"/>
        <v>0</v>
      </c>
      <c r="BW28" s="47" t="s">
        <v>65</v>
      </c>
    </row>
    <row r="29" spans="1:75" ht="21">
      <c r="A29" s="4">
        <v>69</v>
      </c>
      <c r="B29" s="8"/>
      <c r="C29" s="8" t="s">
        <v>112</v>
      </c>
      <c r="D29" s="8" t="s">
        <v>113</v>
      </c>
      <c r="E29" s="13">
        <v>50</v>
      </c>
      <c r="F29" s="126">
        <f t="shared" si="0"/>
        <v>837.25071300000002</v>
      </c>
      <c r="G29" s="8" t="s">
        <v>26</v>
      </c>
      <c r="H29" s="8" t="s">
        <v>26</v>
      </c>
      <c r="I29" s="10">
        <f t="shared" si="11"/>
        <v>1674.501426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44</v>
      </c>
      <c r="T29" s="4">
        <v>0</v>
      </c>
      <c r="U29" s="4">
        <v>0</v>
      </c>
      <c r="V29" s="4">
        <v>0</v>
      </c>
      <c r="W29" s="4">
        <v>1</v>
      </c>
      <c r="X29" s="4">
        <v>1</v>
      </c>
      <c r="Y29" s="4">
        <v>1</v>
      </c>
      <c r="Z29" s="4">
        <v>1</v>
      </c>
      <c r="AA29" s="9">
        <v>1</v>
      </c>
      <c r="AB29" s="3"/>
      <c r="AC29" s="1"/>
      <c r="AD29" s="7"/>
      <c r="AE29" s="9"/>
      <c r="AF29" s="3"/>
      <c r="AG29" s="1"/>
      <c r="AH29" s="7"/>
      <c r="AI29" s="94">
        <v>332.77</v>
      </c>
      <c r="AJ29" s="3"/>
      <c r="AK29" s="1">
        <v>135.44</v>
      </c>
      <c r="AM29" s="3">
        <v>1</v>
      </c>
      <c r="AN29" s="3">
        <v>1</v>
      </c>
      <c r="AO29" s="3">
        <v>1</v>
      </c>
      <c r="AP29" s="3">
        <v>2</v>
      </c>
      <c r="AQ29" s="3">
        <v>1.8</v>
      </c>
      <c r="AS29" s="17">
        <f t="shared" si="12"/>
        <v>0</v>
      </c>
      <c r="AT29" s="17">
        <f t="shared" si="13"/>
        <v>0</v>
      </c>
      <c r="AU29" s="17">
        <f t="shared" si="14"/>
        <v>0</v>
      </c>
      <c r="AV29" s="17">
        <f t="shared" si="15"/>
        <v>831.92499999999995</v>
      </c>
      <c r="AW29" s="17">
        <f t="shared" si="16"/>
        <v>297.96800000000002</v>
      </c>
      <c r="AY29" s="17">
        <f t="shared" si="17"/>
        <v>1129.893</v>
      </c>
      <c r="BA29" s="17">
        <v>1.2</v>
      </c>
      <c r="BB29" s="42">
        <v>9</v>
      </c>
      <c r="BC29" s="20">
        <v>31</v>
      </c>
      <c r="BD29" s="4">
        <v>1.2</v>
      </c>
      <c r="BE29" s="4">
        <v>1.0580645161290323</v>
      </c>
      <c r="BF29" s="4">
        <v>1</v>
      </c>
      <c r="BG29" s="4">
        <v>1.1000000000000001</v>
      </c>
      <c r="BH29" s="4">
        <v>1</v>
      </c>
      <c r="BI29" s="43">
        <v>0</v>
      </c>
      <c r="BJ29" s="20">
        <v>0</v>
      </c>
      <c r="BK29" s="4">
        <v>1</v>
      </c>
      <c r="BL29" s="4">
        <v>1</v>
      </c>
      <c r="BM29" s="4">
        <v>1</v>
      </c>
      <c r="BN29" s="4">
        <v>1</v>
      </c>
      <c r="BO29" s="9">
        <v>1</v>
      </c>
      <c r="BP29" s="22"/>
      <c r="BQ29" s="17">
        <v>1.282</v>
      </c>
      <c r="BS29" s="48">
        <f t="shared" si="18"/>
        <v>1674.501426</v>
      </c>
      <c r="BT29" s="49">
        <f t="shared" si="19"/>
        <v>1129.893</v>
      </c>
      <c r="BU29" s="49">
        <f t="shared" si="20"/>
        <v>544.60842600000001</v>
      </c>
      <c r="BV29" s="50">
        <f t="shared" si="21"/>
        <v>0.32523616734143052</v>
      </c>
      <c r="BW29" s="47" t="s">
        <v>65</v>
      </c>
    </row>
    <row r="30" spans="1:75" ht="21">
      <c r="A30" s="4">
        <v>73</v>
      </c>
      <c r="B30" s="8"/>
      <c r="C30" s="8" t="s">
        <v>110</v>
      </c>
      <c r="D30" s="8" t="s">
        <v>111</v>
      </c>
      <c r="E30" s="13">
        <v>50</v>
      </c>
      <c r="F30" s="126">
        <f t="shared" si="0"/>
        <v>662.73117750000006</v>
      </c>
      <c r="G30" s="70" t="s">
        <v>26</v>
      </c>
      <c r="H30" s="70" t="s">
        <v>26</v>
      </c>
      <c r="I30" s="10">
        <f t="shared" si="11"/>
        <v>1325.4623550000001</v>
      </c>
      <c r="J30" s="4">
        <v>1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44</v>
      </c>
      <c r="T30" s="4">
        <v>0</v>
      </c>
      <c r="U30" s="4">
        <v>0</v>
      </c>
      <c r="V30" s="4">
        <v>0</v>
      </c>
      <c r="W30" s="4">
        <v>1</v>
      </c>
      <c r="X30" s="4">
        <v>1</v>
      </c>
      <c r="Y30" s="4">
        <v>1</v>
      </c>
      <c r="Z30" s="4">
        <v>1</v>
      </c>
      <c r="AA30" s="9">
        <v>1</v>
      </c>
      <c r="AB30" s="3"/>
      <c r="AC30" s="1"/>
      <c r="AD30" s="7"/>
      <c r="AE30" s="9"/>
      <c r="AF30" s="3"/>
      <c r="AG30" s="1"/>
      <c r="AH30" s="7"/>
      <c r="AI30" s="94">
        <v>266.55</v>
      </c>
      <c r="AJ30" s="3"/>
      <c r="AK30" s="1">
        <v>152.13999999999999</v>
      </c>
      <c r="AM30" s="3">
        <v>1</v>
      </c>
      <c r="AN30" s="3">
        <v>1</v>
      </c>
      <c r="AO30" s="3">
        <v>1</v>
      </c>
      <c r="AP30" s="3">
        <v>1.8</v>
      </c>
      <c r="AQ30" s="3">
        <v>2</v>
      </c>
      <c r="AS30" s="17">
        <f t="shared" ref="AS30:AS34" si="22">AC30*AM30</f>
        <v>0</v>
      </c>
      <c r="AT30" s="17">
        <f t="shared" ref="AT30:AT34" si="23">AE30+(AE30*(AN30-1))+(AE30*0.1)</f>
        <v>0</v>
      </c>
      <c r="AU30" s="17">
        <f t="shared" ref="AU30:AU34" si="24">AG30+(AG30*(AO30-1))+(AG30*0.3)</f>
        <v>0</v>
      </c>
      <c r="AV30" s="17">
        <f t="shared" ref="AV30:AV34" si="25">AI30+(AI30*(AP30-1))+(AI30*0.5)</f>
        <v>613.06500000000005</v>
      </c>
      <c r="AW30" s="17">
        <f t="shared" ref="AW30:AW34" si="26">AK30+(AK30*(AQ30-1))+(AK30*0.4)</f>
        <v>365.13599999999997</v>
      </c>
      <c r="AY30" s="17">
        <f t="shared" ref="AY30:AY34" si="27">SUM(AS30:AW30)</f>
        <v>978.20100000000002</v>
      </c>
      <c r="BA30" s="17">
        <v>1.3</v>
      </c>
      <c r="BB30" s="42">
        <v>9</v>
      </c>
      <c r="BC30" s="20">
        <v>31</v>
      </c>
      <c r="BD30" s="4">
        <v>1.2</v>
      </c>
      <c r="BE30" s="4">
        <v>1.0580645161290323</v>
      </c>
      <c r="BF30" s="4">
        <v>1</v>
      </c>
      <c r="BG30" s="4">
        <v>1.1000000000000001</v>
      </c>
      <c r="BH30" s="4">
        <v>1</v>
      </c>
      <c r="BI30" s="43">
        <v>0</v>
      </c>
      <c r="BJ30" s="20">
        <v>0</v>
      </c>
      <c r="BK30" s="4">
        <v>1</v>
      </c>
      <c r="BL30" s="4">
        <v>1</v>
      </c>
      <c r="BM30" s="4">
        <v>1</v>
      </c>
      <c r="BN30" s="4">
        <v>1</v>
      </c>
      <c r="BO30" s="9">
        <v>1</v>
      </c>
      <c r="BP30" s="22"/>
      <c r="BQ30" s="17">
        <v>1.0549999999999999</v>
      </c>
      <c r="BS30" s="48">
        <f t="shared" ref="BS30:BS34" si="28">BT30+BU30</f>
        <v>1325.4623550000001</v>
      </c>
      <c r="BT30" s="49">
        <f t="shared" ref="BT30:BT34" si="29">AY30</f>
        <v>978.20100000000002</v>
      </c>
      <c r="BU30" s="49">
        <f t="shared" ref="BU30:BU34" si="30">(AY30*(BA30-1))+(AY30*(BQ30-1))</f>
        <v>347.26135500000004</v>
      </c>
      <c r="BV30" s="50">
        <f t="shared" ref="BV30:BV34" si="31">(BU30/BS30)</f>
        <v>0.26199261992619927</v>
      </c>
      <c r="BW30" s="47" t="s">
        <v>65</v>
      </c>
    </row>
    <row r="31" spans="1:75" ht="21">
      <c r="A31" s="4">
        <v>74</v>
      </c>
      <c r="B31" s="8"/>
      <c r="C31" s="8" t="s">
        <v>118</v>
      </c>
      <c r="D31" s="8" t="s">
        <v>119</v>
      </c>
      <c r="E31" s="13">
        <v>50</v>
      </c>
      <c r="F31" s="126">
        <f t="shared" si="0"/>
        <v>561.81849499999998</v>
      </c>
      <c r="G31" s="8" t="s">
        <v>70</v>
      </c>
      <c r="H31" s="8" t="s">
        <v>120</v>
      </c>
      <c r="I31" s="10">
        <f t="shared" si="11"/>
        <v>1123.63699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44</v>
      </c>
      <c r="T31" s="4">
        <v>0</v>
      </c>
      <c r="U31" s="4">
        <v>0</v>
      </c>
      <c r="V31" s="4">
        <v>0</v>
      </c>
      <c r="W31" s="4">
        <v>1</v>
      </c>
      <c r="X31" s="4">
        <v>1</v>
      </c>
      <c r="Y31" s="4">
        <v>1</v>
      </c>
      <c r="Z31" s="4">
        <v>1</v>
      </c>
      <c r="AA31" s="9">
        <v>1</v>
      </c>
      <c r="AB31" s="3"/>
      <c r="AC31" s="1"/>
      <c r="AD31" s="7"/>
      <c r="AE31" s="9"/>
      <c r="AF31" s="3"/>
      <c r="AG31" s="1"/>
      <c r="AH31" s="7"/>
      <c r="AI31" s="94">
        <v>240.47</v>
      </c>
      <c r="AJ31" s="3"/>
      <c r="AK31" s="1">
        <v>104.75</v>
      </c>
      <c r="AM31" s="3">
        <v>1</v>
      </c>
      <c r="AN31" s="3">
        <v>1</v>
      </c>
      <c r="AO31" s="3">
        <v>1</v>
      </c>
      <c r="AP31" s="3">
        <v>1.6</v>
      </c>
      <c r="AQ31" s="3">
        <v>1.3</v>
      </c>
      <c r="AS31" s="17">
        <f t="shared" si="22"/>
        <v>0</v>
      </c>
      <c r="AT31" s="17">
        <f t="shared" si="23"/>
        <v>0</v>
      </c>
      <c r="AU31" s="17">
        <f t="shared" si="24"/>
        <v>0</v>
      </c>
      <c r="AV31" s="17">
        <f t="shared" si="25"/>
        <v>504.98700000000002</v>
      </c>
      <c r="AW31" s="17">
        <f t="shared" si="26"/>
        <v>178.07500000000002</v>
      </c>
      <c r="AY31" s="17">
        <f t="shared" si="27"/>
        <v>683.06200000000001</v>
      </c>
      <c r="BA31" s="17">
        <v>1.4</v>
      </c>
      <c r="BB31" s="42">
        <v>9</v>
      </c>
      <c r="BC31" s="20">
        <v>31</v>
      </c>
      <c r="BD31" s="4">
        <v>1.2</v>
      </c>
      <c r="BE31" s="4">
        <v>1.0580645161290323</v>
      </c>
      <c r="BF31" s="4">
        <v>1</v>
      </c>
      <c r="BG31" s="4">
        <v>1.1000000000000001</v>
      </c>
      <c r="BH31" s="4">
        <v>1</v>
      </c>
      <c r="BI31" s="43">
        <v>0</v>
      </c>
      <c r="BJ31" s="20">
        <v>0</v>
      </c>
      <c r="BK31" s="4">
        <v>1</v>
      </c>
      <c r="BL31" s="4">
        <v>1</v>
      </c>
      <c r="BM31" s="4">
        <v>1</v>
      </c>
      <c r="BN31" s="4">
        <v>1</v>
      </c>
      <c r="BO31" s="9">
        <v>1</v>
      </c>
      <c r="BP31" s="22"/>
      <c r="BQ31" s="17">
        <v>1.2450000000000001</v>
      </c>
      <c r="BS31" s="48">
        <f t="shared" si="28"/>
        <v>1123.63699</v>
      </c>
      <c r="BT31" s="49">
        <f t="shared" si="29"/>
        <v>683.06200000000001</v>
      </c>
      <c r="BU31" s="49">
        <f t="shared" si="30"/>
        <v>440.57499000000007</v>
      </c>
      <c r="BV31" s="50">
        <f t="shared" si="31"/>
        <v>0.39209726443769005</v>
      </c>
      <c r="BW31" s="47" t="s">
        <v>65</v>
      </c>
    </row>
    <row r="32" spans="1:75" ht="21">
      <c r="A32" s="4">
        <v>75</v>
      </c>
      <c r="B32" s="8"/>
      <c r="C32" s="8" t="s">
        <v>149</v>
      </c>
      <c r="D32" s="8" t="s">
        <v>150</v>
      </c>
      <c r="E32" s="13">
        <v>50</v>
      </c>
      <c r="F32" s="126">
        <f t="shared" si="0"/>
        <v>233.07393200000004</v>
      </c>
      <c r="G32" s="8" t="s">
        <v>70</v>
      </c>
      <c r="H32" s="8" t="s">
        <v>70</v>
      </c>
      <c r="I32" s="10">
        <f t="shared" si="11"/>
        <v>466.14786400000008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45</v>
      </c>
      <c r="T32" s="4">
        <v>1</v>
      </c>
      <c r="U32" s="4">
        <v>1</v>
      </c>
      <c r="V32" s="4">
        <v>1</v>
      </c>
      <c r="W32" s="4">
        <v>2</v>
      </c>
      <c r="X32" s="4">
        <v>2</v>
      </c>
      <c r="Y32" s="4">
        <v>2</v>
      </c>
      <c r="Z32" s="4">
        <v>2</v>
      </c>
      <c r="AA32" s="9">
        <v>2</v>
      </c>
      <c r="AB32" s="3"/>
      <c r="AC32" s="1"/>
      <c r="AD32" s="7"/>
      <c r="AE32" s="9"/>
      <c r="AF32" s="3"/>
      <c r="AG32" s="1"/>
      <c r="AH32" s="7"/>
      <c r="AI32" s="94">
        <v>177.98</v>
      </c>
      <c r="AJ32" s="3"/>
      <c r="AK32" s="1">
        <v>30.85</v>
      </c>
      <c r="AM32" s="3">
        <v>1</v>
      </c>
      <c r="AN32" s="3">
        <v>1</v>
      </c>
      <c r="AO32" s="3">
        <v>1</v>
      </c>
      <c r="AP32" s="3">
        <v>1.6</v>
      </c>
      <c r="AQ32" s="3">
        <v>1</v>
      </c>
      <c r="AS32" s="17">
        <f t="shared" si="22"/>
        <v>0</v>
      </c>
      <c r="AT32" s="17">
        <f t="shared" si="23"/>
        <v>0</v>
      </c>
      <c r="AU32" s="17">
        <f t="shared" si="24"/>
        <v>0</v>
      </c>
      <c r="AV32" s="17">
        <f t="shared" si="25"/>
        <v>373.75800000000004</v>
      </c>
      <c r="AW32" s="17">
        <f t="shared" si="26"/>
        <v>43.190000000000005</v>
      </c>
      <c r="AY32" s="17">
        <f t="shared" si="27"/>
        <v>416.94800000000004</v>
      </c>
      <c r="BA32" s="17">
        <v>1.1000000000000001</v>
      </c>
      <c r="BB32" s="42">
        <v>9</v>
      </c>
      <c r="BC32" s="20">
        <v>31</v>
      </c>
      <c r="BD32" s="4">
        <v>1.2</v>
      </c>
      <c r="BE32" s="4">
        <v>1.0580645161290323</v>
      </c>
      <c r="BF32" s="4">
        <v>1</v>
      </c>
      <c r="BG32" s="4">
        <v>1.1000000000000001</v>
      </c>
      <c r="BH32" s="4">
        <v>1</v>
      </c>
      <c r="BI32" s="43">
        <v>0</v>
      </c>
      <c r="BJ32" s="20">
        <v>0</v>
      </c>
      <c r="BK32" s="4">
        <v>1</v>
      </c>
      <c r="BL32" s="4">
        <v>1</v>
      </c>
      <c r="BM32" s="4">
        <v>1</v>
      </c>
      <c r="BN32" s="4">
        <v>1</v>
      </c>
      <c r="BO32" s="9">
        <v>1</v>
      </c>
      <c r="BP32" s="22"/>
      <c r="BQ32" s="17">
        <v>1.018</v>
      </c>
      <c r="BS32" s="48">
        <f t="shared" si="28"/>
        <v>466.14786400000008</v>
      </c>
      <c r="BT32" s="49">
        <f t="shared" si="29"/>
        <v>416.94800000000004</v>
      </c>
      <c r="BU32" s="49">
        <f t="shared" si="30"/>
        <v>49.199864000000048</v>
      </c>
      <c r="BV32" s="50">
        <f t="shared" si="31"/>
        <v>0.10554561717352423</v>
      </c>
      <c r="BW32" s="47" t="s">
        <v>65</v>
      </c>
    </row>
    <row r="33" spans="1:75" ht="21">
      <c r="A33" s="4">
        <v>76</v>
      </c>
      <c r="B33" s="8"/>
      <c r="C33" s="8" t="s">
        <v>121</v>
      </c>
      <c r="D33" s="8" t="s">
        <v>122</v>
      </c>
      <c r="E33" s="13">
        <v>100</v>
      </c>
      <c r="F33" s="126">
        <f t="shared" si="0"/>
        <v>1201.4064000000001</v>
      </c>
      <c r="G33" s="8" t="s">
        <v>89</v>
      </c>
      <c r="H33" s="8" t="s">
        <v>89</v>
      </c>
      <c r="I33" s="10">
        <f t="shared" si="11"/>
        <v>1201.4064000000001</v>
      </c>
      <c r="J33" s="4">
        <v>1</v>
      </c>
      <c r="K33" s="4">
        <v>2</v>
      </c>
      <c r="L33" s="4">
        <v>2</v>
      </c>
      <c r="M33" s="4">
        <v>2</v>
      </c>
      <c r="N33" s="4">
        <v>2</v>
      </c>
      <c r="O33" s="4">
        <v>2</v>
      </c>
      <c r="P33" s="4">
        <v>2</v>
      </c>
      <c r="Q33" s="4">
        <v>2</v>
      </c>
      <c r="R33" s="4">
        <v>2</v>
      </c>
      <c r="S33" s="4">
        <v>46</v>
      </c>
      <c r="T33" s="4">
        <v>2</v>
      </c>
      <c r="U33" s="4">
        <v>2</v>
      </c>
      <c r="V33" s="4">
        <v>2</v>
      </c>
      <c r="W33" s="4">
        <v>3</v>
      </c>
      <c r="X33" s="4">
        <v>3</v>
      </c>
      <c r="Y33" s="4">
        <v>3</v>
      </c>
      <c r="Z33" s="4">
        <v>3</v>
      </c>
      <c r="AA33" s="9">
        <v>3</v>
      </c>
      <c r="AB33" s="3"/>
      <c r="AC33" s="1"/>
      <c r="AD33" s="7"/>
      <c r="AE33" s="9"/>
      <c r="AF33" s="95"/>
      <c r="AG33" s="96">
        <v>245.18</v>
      </c>
      <c r="AH33" s="7"/>
      <c r="AI33" s="94">
        <v>171.79</v>
      </c>
      <c r="AJ33" s="3"/>
      <c r="AK33" s="1">
        <v>104.16</v>
      </c>
      <c r="AM33" s="3">
        <v>1</v>
      </c>
      <c r="AN33" s="3">
        <v>1</v>
      </c>
      <c r="AO33" s="3">
        <v>1.8</v>
      </c>
      <c r="AP33" s="3">
        <v>1.3</v>
      </c>
      <c r="AQ33" s="3">
        <v>1.3</v>
      </c>
      <c r="AS33" s="17">
        <f t="shared" si="22"/>
        <v>0</v>
      </c>
      <c r="AT33" s="17">
        <f t="shared" si="23"/>
        <v>0</v>
      </c>
      <c r="AU33" s="17">
        <f t="shared" si="24"/>
        <v>514.87800000000004</v>
      </c>
      <c r="AV33" s="17">
        <f t="shared" si="25"/>
        <v>309.22199999999998</v>
      </c>
      <c r="AW33" s="17">
        <f t="shared" si="26"/>
        <v>177.072</v>
      </c>
      <c r="AY33" s="17">
        <f t="shared" si="27"/>
        <v>1001.172</v>
      </c>
      <c r="BA33" s="17">
        <v>1.2</v>
      </c>
      <c r="BB33" s="42">
        <v>9</v>
      </c>
      <c r="BC33" s="20">
        <v>31</v>
      </c>
      <c r="BD33" s="4">
        <v>1.2</v>
      </c>
      <c r="BE33" s="4">
        <v>1.0580645161290323</v>
      </c>
      <c r="BF33" s="4">
        <v>1</v>
      </c>
      <c r="BG33" s="4">
        <v>1.1000000000000001</v>
      </c>
      <c r="BH33" s="4">
        <v>1</v>
      </c>
      <c r="BI33" s="43">
        <v>0</v>
      </c>
      <c r="BJ33" s="20">
        <v>0</v>
      </c>
      <c r="BK33" s="4">
        <v>1</v>
      </c>
      <c r="BL33" s="4">
        <v>1</v>
      </c>
      <c r="BM33" s="4">
        <v>1</v>
      </c>
      <c r="BN33" s="4">
        <v>1</v>
      </c>
      <c r="BO33" s="9">
        <v>1</v>
      </c>
      <c r="BP33" s="22"/>
      <c r="BQ33" s="17">
        <v>1</v>
      </c>
      <c r="BS33" s="48">
        <f t="shared" si="28"/>
        <v>1201.4064000000001</v>
      </c>
      <c r="BT33" s="49">
        <f t="shared" si="29"/>
        <v>1001.172</v>
      </c>
      <c r="BU33" s="49">
        <f t="shared" si="30"/>
        <v>200.23439999999997</v>
      </c>
      <c r="BV33" s="50">
        <f t="shared" si="31"/>
        <v>0.16666666666666663</v>
      </c>
      <c r="BW33" s="47" t="s">
        <v>65</v>
      </c>
    </row>
    <row r="34" spans="1:75" ht="21">
      <c r="A34" s="4">
        <v>77</v>
      </c>
      <c r="B34" s="8"/>
      <c r="C34" s="8" t="s">
        <v>116</v>
      </c>
      <c r="D34" s="8" t="s">
        <v>151</v>
      </c>
      <c r="E34" s="13">
        <v>100</v>
      </c>
      <c r="F34" s="126">
        <f t="shared" si="0"/>
        <v>340.17403200000001</v>
      </c>
      <c r="G34" s="70" t="s">
        <v>29</v>
      </c>
      <c r="H34" s="70" t="s">
        <v>29</v>
      </c>
      <c r="I34" s="10">
        <f t="shared" si="11"/>
        <v>340.17403200000001</v>
      </c>
      <c r="J34" s="4">
        <v>1</v>
      </c>
      <c r="K34" s="4">
        <v>3</v>
      </c>
      <c r="L34" s="4">
        <v>3</v>
      </c>
      <c r="M34" s="4">
        <v>3</v>
      </c>
      <c r="N34" s="4">
        <v>3</v>
      </c>
      <c r="O34" s="4">
        <v>3</v>
      </c>
      <c r="P34" s="4">
        <v>3</v>
      </c>
      <c r="Q34" s="4">
        <v>3</v>
      </c>
      <c r="R34" s="4">
        <v>3</v>
      </c>
      <c r="S34" s="4">
        <v>47</v>
      </c>
      <c r="T34" s="4">
        <v>3</v>
      </c>
      <c r="U34" s="4">
        <v>3</v>
      </c>
      <c r="V34" s="4">
        <v>3</v>
      </c>
      <c r="W34" s="4">
        <v>4</v>
      </c>
      <c r="X34" s="4">
        <v>4</v>
      </c>
      <c r="Y34" s="4">
        <v>4</v>
      </c>
      <c r="Z34" s="4">
        <v>4</v>
      </c>
      <c r="AA34" s="9">
        <v>4</v>
      </c>
      <c r="AB34" s="3"/>
      <c r="AC34" s="1"/>
      <c r="AD34" s="7"/>
      <c r="AE34" s="9"/>
      <c r="AF34" s="3"/>
      <c r="AG34" s="1"/>
      <c r="AH34" s="7"/>
      <c r="AI34" s="94">
        <v>155.6</v>
      </c>
      <c r="AJ34" s="3"/>
      <c r="AK34" s="1">
        <v>35.39</v>
      </c>
      <c r="AM34" s="3">
        <v>1</v>
      </c>
      <c r="AN34" s="3">
        <v>1</v>
      </c>
      <c r="AO34" s="3">
        <v>1</v>
      </c>
      <c r="AP34" s="3">
        <v>1.3</v>
      </c>
      <c r="AQ34" s="3">
        <v>1</v>
      </c>
      <c r="AS34" s="17">
        <f t="shared" si="22"/>
        <v>0</v>
      </c>
      <c r="AT34" s="17">
        <f t="shared" si="23"/>
        <v>0</v>
      </c>
      <c r="AU34" s="17">
        <f t="shared" si="24"/>
        <v>0</v>
      </c>
      <c r="AV34" s="17">
        <f t="shared" si="25"/>
        <v>280.08</v>
      </c>
      <c r="AW34" s="17">
        <f t="shared" si="26"/>
        <v>49.545999999999999</v>
      </c>
      <c r="AY34" s="17">
        <f t="shared" si="27"/>
        <v>329.62599999999998</v>
      </c>
      <c r="BA34" s="17">
        <v>1</v>
      </c>
      <c r="BB34" s="42">
        <v>9</v>
      </c>
      <c r="BC34" s="20">
        <v>31</v>
      </c>
      <c r="BD34" s="4">
        <v>1.2</v>
      </c>
      <c r="BE34" s="4">
        <v>1.0580645161290323</v>
      </c>
      <c r="BF34" s="4">
        <v>1</v>
      </c>
      <c r="BG34" s="4">
        <v>1.1000000000000001</v>
      </c>
      <c r="BH34" s="4">
        <v>1</v>
      </c>
      <c r="BI34" s="43">
        <v>0</v>
      </c>
      <c r="BJ34" s="20">
        <v>0</v>
      </c>
      <c r="BK34" s="4">
        <v>1</v>
      </c>
      <c r="BL34" s="4">
        <v>1</v>
      </c>
      <c r="BM34" s="4">
        <v>1</v>
      </c>
      <c r="BN34" s="4">
        <v>1</v>
      </c>
      <c r="BO34" s="9">
        <v>1</v>
      </c>
      <c r="BP34" s="22"/>
      <c r="BQ34" s="17">
        <v>1.032</v>
      </c>
      <c r="BS34" s="48">
        <f t="shared" si="28"/>
        <v>340.17403200000001</v>
      </c>
      <c r="BT34" s="49">
        <f t="shared" si="29"/>
        <v>329.62599999999998</v>
      </c>
      <c r="BU34" s="49">
        <f t="shared" si="30"/>
        <v>10.548032000000008</v>
      </c>
      <c r="BV34" s="50">
        <f t="shared" si="31"/>
        <v>3.100775193798452E-2</v>
      </c>
      <c r="BW34" s="47" t="s">
        <v>65</v>
      </c>
    </row>
    <row r="35" spans="1:75" ht="21">
      <c r="A35" s="4">
        <v>81</v>
      </c>
      <c r="B35" s="8"/>
      <c r="C35" s="8" t="s">
        <v>116</v>
      </c>
      <c r="D35" s="8" t="s">
        <v>117</v>
      </c>
      <c r="E35" s="13">
        <v>100</v>
      </c>
      <c r="F35" s="126">
        <f t="shared" si="0"/>
        <v>492.01600000000008</v>
      </c>
      <c r="G35" s="8" t="s">
        <v>30</v>
      </c>
      <c r="H35" s="8" t="s">
        <v>30</v>
      </c>
      <c r="I35" s="10">
        <f t="shared" si="11"/>
        <v>492.01600000000008</v>
      </c>
      <c r="J35" s="4">
        <v>1</v>
      </c>
      <c r="K35" s="4">
        <v>7</v>
      </c>
      <c r="L35" s="4">
        <v>7</v>
      </c>
      <c r="M35" s="4">
        <v>7</v>
      </c>
      <c r="N35" s="4">
        <v>7</v>
      </c>
      <c r="O35" s="4">
        <v>7</v>
      </c>
      <c r="P35" s="4">
        <v>7</v>
      </c>
      <c r="Q35" s="4">
        <v>7</v>
      </c>
      <c r="R35" s="4">
        <v>7</v>
      </c>
      <c r="S35" s="4">
        <v>51</v>
      </c>
      <c r="T35" s="4">
        <v>7</v>
      </c>
      <c r="U35" s="4">
        <v>7</v>
      </c>
      <c r="V35" s="4">
        <v>7</v>
      </c>
      <c r="W35" s="4">
        <v>8</v>
      </c>
      <c r="X35" s="4">
        <v>8</v>
      </c>
      <c r="Y35" s="4">
        <v>8</v>
      </c>
      <c r="Z35" s="4">
        <v>8</v>
      </c>
      <c r="AA35" s="9">
        <v>8</v>
      </c>
      <c r="AB35" s="3"/>
      <c r="AC35" s="1"/>
      <c r="AD35" s="7"/>
      <c r="AE35" s="9"/>
      <c r="AF35" s="3"/>
      <c r="AG35" s="1"/>
      <c r="AH35" s="7"/>
      <c r="AI35" s="94">
        <v>152.62</v>
      </c>
      <c r="AJ35" s="3"/>
      <c r="AK35" s="1">
        <v>108.65</v>
      </c>
      <c r="AM35" s="3">
        <v>1</v>
      </c>
      <c r="AN35" s="3">
        <v>1</v>
      </c>
      <c r="AO35" s="3">
        <v>1</v>
      </c>
      <c r="AP35" s="3">
        <v>1.3</v>
      </c>
      <c r="AQ35" s="3">
        <v>1.6</v>
      </c>
      <c r="AS35" s="17">
        <f t="shared" ref="AS35:AS40" si="32">AC35*AM35</f>
        <v>0</v>
      </c>
      <c r="AT35" s="17">
        <f t="shared" ref="AT35:AT40" si="33">AE35+(AE35*(AN35-1))+(AE35*0.1)</f>
        <v>0</v>
      </c>
      <c r="AU35" s="17">
        <f t="shared" ref="AU35:AU40" si="34">AG35+(AG35*(AO35-1))+(AG35*0.3)</f>
        <v>0</v>
      </c>
      <c r="AV35" s="17">
        <f t="shared" ref="AV35:AV98" si="35">AI35+(AI35*(AP35-1))+(AI35*0.5)</f>
        <v>274.71600000000001</v>
      </c>
      <c r="AW35" s="17">
        <f t="shared" ref="AW35:AW98" si="36">AK35+(AK35*(AQ35-1))+(AK35*0.4)</f>
        <v>217.30000000000004</v>
      </c>
      <c r="AY35" s="17">
        <f t="shared" ref="AY35:AY40" si="37">SUM(AS35:AW35)</f>
        <v>492.01600000000008</v>
      </c>
      <c r="BA35" s="17">
        <v>1</v>
      </c>
      <c r="BB35" s="42">
        <v>13</v>
      </c>
      <c r="BC35" s="20">
        <v>35</v>
      </c>
      <c r="BD35" s="4">
        <v>5.2</v>
      </c>
      <c r="BE35" s="4">
        <v>5.0580645161290301</v>
      </c>
      <c r="BF35" s="4">
        <v>5</v>
      </c>
      <c r="BG35" s="4">
        <v>5.0999999999999996</v>
      </c>
      <c r="BH35" s="4">
        <v>5</v>
      </c>
      <c r="BI35" s="43">
        <v>4</v>
      </c>
      <c r="BJ35" s="20">
        <v>4</v>
      </c>
      <c r="BK35" s="4">
        <v>5</v>
      </c>
      <c r="BL35" s="4">
        <v>5</v>
      </c>
      <c r="BM35" s="4">
        <v>5</v>
      </c>
      <c r="BN35" s="4">
        <v>5</v>
      </c>
      <c r="BO35" s="9">
        <v>5</v>
      </c>
      <c r="BP35" s="22"/>
      <c r="BQ35" s="17">
        <v>1</v>
      </c>
      <c r="BS35" s="48">
        <f t="shared" ref="BS35:BS40" si="38">BT35+BU35</f>
        <v>492.01600000000008</v>
      </c>
      <c r="BT35" s="49">
        <f t="shared" ref="BT35:BT40" si="39">AY35</f>
        <v>492.01600000000008</v>
      </c>
      <c r="BU35" s="49">
        <f t="shared" ref="BU35:BU40" si="40">(AY35*(BA35-1))+(AY35*(BQ35-1))</f>
        <v>0</v>
      </c>
      <c r="BV35" s="50">
        <f t="shared" ref="BV35:BV40" si="41">(BU35/BS35)</f>
        <v>0</v>
      </c>
      <c r="BW35" s="47" t="s">
        <v>65</v>
      </c>
    </row>
    <row r="36" spans="1:75" ht="21">
      <c r="A36" s="4">
        <v>82</v>
      </c>
      <c r="B36" s="8"/>
      <c r="C36" s="8" t="s">
        <v>114</v>
      </c>
      <c r="D36" s="8" t="s">
        <v>115</v>
      </c>
      <c r="E36" s="13">
        <v>100</v>
      </c>
      <c r="F36" s="126">
        <f t="shared" si="0"/>
        <v>487.5</v>
      </c>
      <c r="G36" s="8" t="s">
        <v>88</v>
      </c>
      <c r="H36" s="8" t="s">
        <v>88</v>
      </c>
      <c r="I36" s="10">
        <f t="shared" si="11"/>
        <v>487.5</v>
      </c>
      <c r="J36" s="4">
        <v>1</v>
      </c>
      <c r="K36" s="4">
        <v>8</v>
      </c>
      <c r="L36" s="4">
        <v>8</v>
      </c>
      <c r="M36" s="4">
        <v>8</v>
      </c>
      <c r="N36" s="4">
        <v>8</v>
      </c>
      <c r="O36" s="4">
        <v>8</v>
      </c>
      <c r="P36" s="4">
        <v>8</v>
      </c>
      <c r="Q36" s="4">
        <v>8</v>
      </c>
      <c r="R36" s="4">
        <v>8</v>
      </c>
      <c r="S36" s="4">
        <v>52</v>
      </c>
      <c r="T36" s="4">
        <v>8</v>
      </c>
      <c r="U36" s="4">
        <v>8</v>
      </c>
      <c r="V36" s="4">
        <v>8</v>
      </c>
      <c r="W36" s="4">
        <v>9</v>
      </c>
      <c r="X36" s="4">
        <v>9</v>
      </c>
      <c r="Y36" s="4">
        <v>9</v>
      </c>
      <c r="Z36" s="4">
        <v>9</v>
      </c>
      <c r="AA36" s="9">
        <v>9</v>
      </c>
      <c r="AB36" s="3"/>
      <c r="AC36" s="1"/>
      <c r="AD36" s="7"/>
      <c r="AE36" s="9"/>
      <c r="AF36" s="3"/>
      <c r="AG36" s="1"/>
      <c r="AH36" s="7"/>
      <c r="AI36" s="94">
        <v>147.4</v>
      </c>
      <c r="AJ36" s="3"/>
      <c r="AK36" s="1">
        <v>133.19999999999999</v>
      </c>
      <c r="AM36" s="3">
        <v>1</v>
      </c>
      <c r="AN36" s="3">
        <v>1</v>
      </c>
      <c r="AO36" s="3">
        <v>1</v>
      </c>
      <c r="AP36" s="1">
        <v>1</v>
      </c>
      <c r="AQ36" s="3">
        <v>1.6</v>
      </c>
      <c r="AS36" s="17">
        <f t="shared" si="32"/>
        <v>0</v>
      </c>
      <c r="AT36" s="17">
        <f t="shared" si="33"/>
        <v>0</v>
      </c>
      <c r="AU36" s="17">
        <f t="shared" si="34"/>
        <v>0</v>
      </c>
      <c r="AV36" s="17">
        <f t="shared" si="35"/>
        <v>221.10000000000002</v>
      </c>
      <c r="AW36" s="17">
        <f t="shared" si="36"/>
        <v>266.39999999999998</v>
      </c>
      <c r="AY36" s="17">
        <f t="shared" si="37"/>
        <v>487.5</v>
      </c>
      <c r="BA36" s="17">
        <v>1</v>
      </c>
      <c r="BB36" s="42">
        <v>14</v>
      </c>
      <c r="BC36" s="20">
        <v>36</v>
      </c>
      <c r="BD36" s="4">
        <v>6.2</v>
      </c>
      <c r="BE36" s="4">
        <v>6.0580645161290301</v>
      </c>
      <c r="BF36" s="4">
        <v>6</v>
      </c>
      <c r="BG36" s="4">
        <v>6.1</v>
      </c>
      <c r="BH36" s="4">
        <v>6</v>
      </c>
      <c r="BI36" s="43">
        <v>5</v>
      </c>
      <c r="BJ36" s="20">
        <v>5</v>
      </c>
      <c r="BK36" s="4">
        <v>6</v>
      </c>
      <c r="BL36" s="4">
        <v>6</v>
      </c>
      <c r="BM36" s="4">
        <v>6</v>
      </c>
      <c r="BN36" s="4">
        <v>6</v>
      </c>
      <c r="BO36" s="9">
        <v>6</v>
      </c>
      <c r="BP36" s="22"/>
      <c r="BQ36" s="17">
        <v>1</v>
      </c>
      <c r="BS36" s="48">
        <f t="shared" si="38"/>
        <v>487.5</v>
      </c>
      <c r="BT36" s="49">
        <f t="shared" si="39"/>
        <v>487.5</v>
      </c>
      <c r="BU36" s="49">
        <f t="shared" si="40"/>
        <v>0</v>
      </c>
      <c r="BV36" s="50">
        <f t="shared" si="41"/>
        <v>0</v>
      </c>
      <c r="BW36" s="47" t="s">
        <v>65</v>
      </c>
    </row>
    <row r="37" spans="1:75" ht="21">
      <c r="A37" s="4">
        <v>83</v>
      </c>
      <c r="B37" s="8"/>
      <c r="C37" s="8" t="s">
        <v>154</v>
      </c>
      <c r="D37" s="8" t="s">
        <v>155</v>
      </c>
      <c r="E37" s="13">
        <v>100</v>
      </c>
      <c r="F37" s="126">
        <f t="shared" si="0"/>
        <v>268.99200000000002</v>
      </c>
      <c r="G37" s="8" t="s">
        <v>33</v>
      </c>
      <c r="H37" s="8" t="s">
        <v>33</v>
      </c>
      <c r="I37" s="10">
        <f t="shared" si="11"/>
        <v>268.99200000000002</v>
      </c>
      <c r="J37" s="4">
        <v>1</v>
      </c>
      <c r="K37" s="4">
        <v>9</v>
      </c>
      <c r="L37" s="4">
        <v>9</v>
      </c>
      <c r="M37" s="4">
        <v>9</v>
      </c>
      <c r="N37" s="4">
        <v>9</v>
      </c>
      <c r="O37" s="4">
        <v>9</v>
      </c>
      <c r="P37" s="4">
        <v>9</v>
      </c>
      <c r="Q37" s="4">
        <v>9</v>
      </c>
      <c r="R37" s="4">
        <v>9</v>
      </c>
      <c r="S37" s="4">
        <v>53</v>
      </c>
      <c r="T37" s="4">
        <v>9</v>
      </c>
      <c r="U37" s="4">
        <v>9</v>
      </c>
      <c r="V37" s="4">
        <v>9</v>
      </c>
      <c r="W37" s="4">
        <v>10</v>
      </c>
      <c r="X37" s="4">
        <v>10</v>
      </c>
      <c r="Y37" s="4">
        <v>10</v>
      </c>
      <c r="Z37" s="4">
        <v>10</v>
      </c>
      <c r="AA37" s="9">
        <v>10</v>
      </c>
      <c r="AB37" s="3"/>
      <c r="AC37" s="1"/>
      <c r="AD37" s="7"/>
      <c r="AE37" s="9"/>
      <c r="AF37" s="3"/>
      <c r="AG37" s="1"/>
      <c r="AH37" s="7"/>
      <c r="AI37" s="94">
        <v>137.02000000000001</v>
      </c>
      <c r="AJ37" s="3"/>
      <c r="AK37" s="1">
        <v>45.33</v>
      </c>
      <c r="AM37" s="3">
        <v>1</v>
      </c>
      <c r="AN37" s="3">
        <v>1</v>
      </c>
      <c r="AO37" s="3">
        <v>1</v>
      </c>
      <c r="AP37" s="1">
        <v>1</v>
      </c>
      <c r="AQ37" s="3">
        <v>1</v>
      </c>
      <c r="AS37" s="17">
        <f t="shared" si="32"/>
        <v>0</v>
      </c>
      <c r="AT37" s="17">
        <f t="shared" si="33"/>
        <v>0</v>
      </c>
      <c r="AU37" s="17">
        <f t="shared" si="34"/>
        <v>0</v>
      </c>
      <c r="AV37" s="17">
        <f t="shared" si="35"/>
        <v>205.53000000000003</v>
      </c>
      <c r="AW37" s="17">
        <f t="shared" si="36"/>
        <v>63.462000000000003</v>
      </c>
      <c r="AY37" s="17">
        <f t="shared" si="37"/>
        <v>268.99200000000002</v>
      </c>
      <c r="BA37" s="17">
        <v>1</v>
      </c>
      <c r="BB37" s="42">
        <v>15</v>
      </c>
      <c r="BC37" s="20">
        <v>37</v>
      </c>
      <c r="BD37" s="4">
        <v>7.2</v>
      </c>
      <c r="BE37" s="4">
        <v>7.0580645161290301</v>
      </c>
      <c r="BF37" s="4">
        <v>7</v>
      </c>
      <c r="BG37" s="4">
        <v>7.1</v>
      </c>
      <c r="BH37" s="4">
        <v>7</v>
      </c>
      <c r="BI37" s="43">
        <v>6</v>
      </c>
      <c r="BJ37" s="20">
        <v>6</v>
      </c>
      <c r="BK37" s="4">
        <v>7</v>
      </c>
      <c r="BL37" s="4">
        <v>7</v>
      </c>
      <c r="BM37" s="4">
        <v>7</v>
      </c>
      <c r="BN37" s="4">
        <v>7</v>
      </c>
      <c r="BO37" s="9">
        <v>7</v>
      </c>
      <c r="BP37" s="22"/>
      <c r="BQ37" s="17">
        <v>1</v>
      </c>
      <c r="BS37" s="48">
        <f t="shared" si="38"/>
        <v>268.99200000000002</v>
      </c>
      <c r="BT37" s="49">
        <f t="shared" si="39"/>
        <v>268.99200000000002</v>
      </c>
      <c r="BU37" s="49">
        <f t="shared" si="40"/>
        <v>0</v>
      </c>
      <c r="BV37" s="50">
        <f t="shared" si="41"/>
        <v>0</v>
      </c>
      <c r="BW37" s="47" t="s">
        <v>65</v>
      </c>
    </row>
    <row r="38" spans="1:75" ht="21">
      <c r="A38" s="4">
        <v>84</v>
      </c>
      <c r="B38" s="8"/>
      <c r="C38" s="8" t="s">
        <v>125</v>
      </c>
      <c r="D38" s="8" t="s">
        <v>126</v>
      </c>
      <c r="E38" s="13">
        <v>100</v>
      </c>
      <c r="F38" s="126">
        <f t="shared" si="0"/>
        <v>609.07400000000007</v>
      </c>
      <c r="G38" s="8" t="s">
        <v>64</v>
      </c>
      <c r="H38" s="8" t="s">
        <v>64</v>
      </c>
      <c r="I38" s="1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9"/>
      <c r="AB38" s="3"/>
      <c r="AC38" s="1"/>
      <c r="AD38" s="7"/>
      <c r="AE38" s="9"/>
      <c r="AF38" s="3"/>
      <c r="AG38" s="96">
        <v>170.06</v>
      </c>
      <c r="AH38" s="7"/>
      <c r="AI38" s="94">
        <v>133.26</v>
      </c>
      <c r="AJ38" s="3"/>
      <c r="AK38" s="1">
        <v>80.64</v>
      </c>
      <c r="AM38" s="3">
        <v>1</v>
      </c>
      <c r="AN38" s="3">
        <v>1</v>
      </c>
      <c r="AO38" s="3">
        <v>1.3</v>
      </c>
      <c r="AP38" s="1">
        <v>1</v>
      </c>
      <c r="AQ38" s="3">
        <v>1.3</v>
      </c>
      <c r="AS38" s="17">
        <f t="shared" si="32"/>
        <v>0</v>
      </c>
      <c r="AT38" s="17">
        <f t="shared" si="33"/>
        <v>0</v>
      </c>
      <c r="AU38" s="17">
        <f t="shared" si="34"/>
        <v>272.096</v>
      </c>
      <c r="AV38" s="17">
        <f t="shared" si="35"/>
        <v>199.89</v>
      </c>
      <c r="AW38" s="17">
        <f t="shared" si="36"/>
        <v>137.08800000000002</v>
      </c>
      <c r="AY38" s="17">
        <f t="shared" si="37"/>
        <v>609.07400000000007</v>
      </c>
      <c r="BA38" s="17">
        <v>1</v>
      </c>
      <c r="BB38" s="42">
        <v>16</v>
      </c>
      <c r="BC38" s="20">
        <v>38</v>
      </c>
      <c r="BD38" s="4">
        <v>8.1999999999999993</v>
      </c>
      <c r="BE38" s="4">
        <v>8.0580645161290292</v>
      </c>
      <c r="BF38" s="4">
        <v>8</v>
      </c>
      <c r="BG38" s="4">
        <v>8.1</v>
      </c>
      <c r="BH38" s="4">
        <v>8</v>
      </c>
      <c r="BI38" s="43">
        <v>7</v>
      </c>
      <c r="BJ38" s="20">
        <v>7</v>
      </c>
      <c r="BK38" s="4">
        <v>8</v>
      </c>
      <c r="BL38" s="4">
        <v>8</v>
      </c>
      <c r="BM38" s="4">
        <v>8</v>
      </c>
      <c r="BN38" s="4">
        <v>8</v>
      </c>
      <c r="BO38" s="9">
        <v>8</v>
      </c>
      <c r="BP38" s="22"/>
      <c r="BQ38" s="17">
        <v>1</v>
      </c>
      <c r="BS38" s="48">
        <f t="shared" si="38"/>
        <v>609.07400000000007</v>
      </c>
      <c r="BT38" s="49">
        <f t="shared" si="39"/>
        <v>609.07400000000007</v>
      </c>
      <c r="BU38" s="49">
        <f t="shared" si="40"/>
        <v>0</v>
      </c>
      <c r="BV38" s="50">
        <f t="shared" si="41"/>
        <v>0</v>
      </c>
      <c r="BW38" s="47" t="s">
        <v>65</v>
      </c>
    </row>
    <row r="39" spans="1:75" ht="21">
      <c r="A39" s="4">
        <v>85</v>
      </c>
      <c r="B39" s="8"/>
      <c r="C39" s="8" t="s">
        <v>156</v>
      </c>
      <c r="D39" s="8" t="s">
        <v>151</v>
      </c>
      <c r="E39" s="13">
        <v>50</v>
      </c>
      <c r="F39" s="126">
        <f t="shared" si="0"/>
        <v>127.111</v>
      </c>
      <c r="G39" s="8" t="s">
        <v>70</v>
      </c>
      <c r="H39" s="8" t="s">
        <v>70</v>
      </c>
      <c r="I39" s="1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9"/>
      <c r="AB39" s="3"/>
      <c r="AC39" s="1"/>
      <c r="AD39" s="7"/>
      <c r="AE39" s="9"/>
      <c r="AF39" s="3"/>
      <c r="AG39" s="1"/>
      <c r="AH39" s="7"/>
      <c r="AI39" s="94">
        <v>125.68</v>
      </c>
      <c r="AJ39" s="3"/>
      <c r="AK39" s="76">
        <v>46.93</v>
      </c>
      <c r="AM39" s="3">
        <v>1</v>
      </c>
      <c r="AN39" s="3">
        <v>1</v>
      </c>
      <c r="AO39" s="3">
        <v>1</v>
      </c>
      <c r="AP39" s="1">
        <v>1</v>
      </c>
      <c r="AQ39" s="3">
        <v>1</v>
      </c>
      <c r="AS39" s="17">
        <f t="shared" si="32"/>
        <v>0</v>
      </c>
      <c r="AT39" s="17">
        <f t="shared" si="33"/>
        <v>0</v>
      </c>
      <c r="AU39" s="17">
        <f t="shared" si="34"/>
        <v>0</v>
      </c>
      <c r="AV39" s="17">
        <f t="shared" si="35"/>
        <v>188.52</v>
      </c>
      <c r="AW39" s="17">
        <f t="shared" si="36"/>
        <v>65.701999999999998</v>
      </c>
      <c r="AY39" s="17">
        <f t="shared" si="37"/>
        <v>254.22200000000001</v>
      </c>
      <c r="BA39" s="17">
        <v>1</v>
      </c>
      <c r="BB39" s="42">
        <v>17</v>
      </c>
      <c r="BC39" s="20">
        <v>39</v>
      </c>
      <c r="BD39" s="4">
        <v>9.1999999999999993</v>
      </c>
      <c r="BE39" s="4">
        <v>9.0580645161290292</v>
      </c>
      <c r="BF39" s="4">
        <v>9</v>
      </c>
      <c r="BG39" s="4">
        <v>9.1</v>
      </c>
      <c r="BH39" s="4">
        <v>9</v>
      </c>
      <c r="BI39" s="43">
        <v>8</v>
      </c>
      <c r="BJ39" s="20">
        <v>8</v>
      </c>
      <c r="BK39" s="4">
        <v>9</v>
      </c>
      <c r="BL39" s="4">
        <v>9</v>
      </c>
      <c r="BM39" s="4">
        <v>9</v>
      </c>
      <c r="BN39" s="4">
        <v>9</v>
      </c>
      <c r="BO39" s="9">
        <v>9</v>
      </c>
      <c r="BP39" s="22"/>
      <c r="BQ39" s="17">
        <v>1</v>
      </c>
      <c r="BS39" s="48">
        <f t="shared" si="38"/>
        <v>254.22200000000001</v>
      </c>
      <c r="BT39" s="49">
        <f t="shared" si="39"/>
        <v>254.22200000000001</v>
      </c>
      <c r="BU39" s="49">
        <f t="shared" si="40"/>
        <v>0</v>
      </c>
      <c r="BV39" s="50">
        <f t="shared" si="41"/>
        <v>0</v>
      </c>
      <c r="BW39" s="47" t="s">
        <v>65</v>
      </c>
    </row>
    <row r="40" spans="1:75" ht="21">
      <c r="A40" s="4">
        <v>86</v>
      </c>
      <c r="B40" s="8"/>
      <c r="C40" s="8" t="s">
        <v>157</v>
      </c>
      <c r="D40" s="8" t="s">
        <v>158</v>
      </c>
      <c r="E40" s="13">
        <v>100</v>
      </c>
      <c r="F40" s="126">
        <f t="shared" si="0"/>
        <v>211.22700000000003</v>
      </c>
      <c r="G40" s="8" t="s">
        <v>32</v>
      </c>
      <c r="H40" s="8" t="s">
        <v>32</v>
      </c>
      <c r="I40" s="10">
        <f t="shared" ref="I40" si="42">BS40</f>
        <v>211.22700000000003</v>
      </c>
      <c r="J40" s="4">
        <v>1</v>
      </c>
      <c r="K40" s="4">
        <v>12</v>
      </c>
      <c r="L40" s="4">
        <v>12</v>
      </c>
      <c r="M40" s="4">
        <v>12</v>
      </c>
      <c r="N40" s="4">
        <v>12</v>
      </c>
      <c r="O40" s="4">
        <v>12</v>
      </c>
      <c r="P40" s="4">
        <v>12</v>
      </c>
      <c r="Q40" s="4">
        <v>12</v>
      </c>
      <c r="R40" s="4">
        <v>12</v>
      </c>
      <c r="S40" s="4">
        <v>56</v>
      </c>
      <c r="T40" s="4">
        <v>12</v>
      </c>
      <c r="U40" s="4">
        <v>12</v>
      </c>
      <c r="V40" s="4">
        <v>12</v>
      </c>
      <c r="W40" s="4">
        <v>13</v>
      </c>
      <c r="X40" s="4">
        <v>13</v>
      </c>
      <c r="Y40" s="4">
        <v>13</v>
      </c>
      <c r="Z40" s="4">
        <v>13</v>
      </c>
      <c r="AA40" s="9">
        <v>13</v>
      </c>
      <c r="AB40" s="3"/>
      <c r="AC40" s="1"/>
      <c r="AD40" s="7"/>
      <c r="AE40" s="9"/>
      <c r="AF40" s="3"/>
      <c r="AG40" s="1"/>
      <c r="AH40" s="7"/>
      <c r="AI40" s="94">
        <v>98.51</v>
      </c>
      <c r="AJ40" s="3"/>
      <c r="AK40" s="1">
        <v>45.33</v>
      </c>
      <c r="AM40" s="3">
        <v>1</v>
      </c>
      <c r="AN40" s="3">
        <v>1</v>
      </c>
      <c r="AO40" s="3">
        <v>1</v>
      </c>
      <c r="AP40" s="1">
        <v>1</v>
      </c>
      <c r="AQ40" s="3">
        <v>1</v>
      </c>
      <c r="AS40" s="17">
        <f t="shared" si="32"/>
        <v>0</v>
      </c>
      <c r="AT40" s="17">
        <f t="shared" si="33"/>
        <v>0</v>
      </c>
      <c r="AU40" s="17">
        <f t="shared" si="34"/>
        <v>0</v>
      </c>
      <c r="AV40" s="17">
        <f t="shared" si="35"/>
        <v>147.76500000000001</v>
      </c>
      <c r="AW40" s="17">
        <f t="shared" si="36"/>
        <v>63.462000000000003</v>
      </c>
      <c r="AY40" s="17">
        <f t="shared" si="37"/>
        <v>211.22700000000003</v>
      </c>
      <c r="BA40" s="17">
        <v>1</v>
      </c>
      <c r="BB40" s="42">
        <v>18</v>
      </c>
      <c r="BC40" s="20">
        <v>40</v>
      </c>
      <c r="BD40" s="4">
        <v>10.199999999999999</v>
      </c>
      <c r="BE40" s="4">
        <v>10.058064516129001</v>
      </c>
      <c r="BF40" s="4">
        <v>10</v>
      </c>
      <c r="BG40" s="4">
        <v>10.1</v>
      </c>
      <c r="BH40" s="4">
        <v>10</v>
      </c>
      <c r="BI40" s="43">
        <v>9</v>
      </c>
      <c r="BJ40" s="20">
        <v>9</v>
      </c>
      <c r="BK40" s="4">
        <v>10</v>
      </c>
      <c r="BL40" s="4">
        <v>10</v>
      </c>
      <c r="BM40" s="4">
        <v>10</v>
      </c>
      <c r="BN40" s="4">
        <v>10</v>
      </c>
      <c r="BO40" s="9">
        <v>10</v>
      </c>
      <c r="BP40" s="22"/>
      <c r="BQ40" s="17">
        <v>1</v>
      </c>
      <c r="BS40" s="48">
        <f t="shared" si="38"/>
        <v>211.22700000000003</v>
      </c>
      <c r="BT40" s="49">
        <f t="shared" si="39"/>
        <v>211.22700000000003</v>
      </c>
      <c r="BU40" s="49">
        <f t="shared" si="40"/>
        <v>0</v>
      </c>
      <c r="BV40" s="50">
        <f t="shared" si="41"/>
        <v>0</v>
      </c>
      <c r="BW40" s="47" t="s">
        <v>65</v>
      </c>
    </row>
    <row r="41" spans="1:75" ht="18.75">
      <c r="A41" s="4">
        <v>90</v>
      </c>
      <c r="B41" s="8"/>
      <c r="C41" s="8" t="s">
        <v>159</v>
      </c>
      <c r="D41" s="8" t="s">
        <v>160</v>
      </c>
      <c r="E41" s="13">
        <v>100</v>
      </c>
      <c r="F41" s="126">
        <f t="shared" si="0"/>
        <v>325.30099999999999</v>
      </c>
      <c r="G41" s="8" t="s">
        <v>25</v>
      </c>
      <c r="H41" s="8" t="s">
        <v>25</v>
      </c>
      <c r="I41" s="10">
        <f t="shared" ref="I41:I78" si="43">BS41</f>
        <v>325.30099999999999</v>
      </c>
      <c r="J41" s="4">
        <v>3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9"/>
      <c r="AB41" s="3"/>
      <c r="AC41" s="1"/>
      <c r="AD41" s="7"/>
      <c r="AE41" s="9"/>
      <c r="AF41" s="3"/>
      <c r="AG41" s="96">
        <v>137.87</v>
      </c>
      <c r="AH41" s="7"/>
      <c r="AI41" s="94">
        <v>97.38</v>
      </c>
      <c r="AJ41" s="3"/>
      <c r="AK41" s="1"/>
      <c r="AM41" s="3">
        <v>1</v>
      </c>
      <c r="AN41" s="3">
        <v>1</v>
      </c>
      <c r="AO41" s="3">
        <v>1</v>
      </c>
      <c r="AP41" s="1">
        <v>1</v>
      </c>
      <c r="AQ41" s="3">
        <v>1</v>
      </c>
      <c r="AS41" s="17">
        <f t="shared" ref="AS41:AS78" si="44">AC41*AM41</f>
        <v>0</v>
      </c>
      <c r="AT41" s="17">
        <f t="shared" ref="AT41:AT78" si="45">AE41+(AE41*(AN41-1))+(AE41*0.1)</f>
        <v>0</v>
      </c>
      <c r="AU41" s="17">
        <f t="shared" ref="AU41:AU78" si="46">AG41+(AG41*(AO41-1))+(AG41*0.3)</f>
        <v>179.23099999999999</v>
      </c>
      <c r="AV41" s="17">
        <f t="shared" si="35"/>
        <v>146.07</v>
      </c>
      <c r="AW41" s="17">
        <f t="shared" si="36"/>
        <v>0</v>
      </c>
      <c r="AY41" s="17">
        <f t="shared" ref="AY41:AY78" si="47">SUM(AS41:AW41)</f>
        <v>325.30099999999999</v>
      </c>
      <c r="BA41" s="17">
        <v>1</v>
      </c>
      <c r="BB41" s="42">
        <v>21</v>
      </c>
      <c r="BC41" s="20">
        <v>43</v>
      </c>
      <c r="BD41" s="4">
        <v>13.2</v>
      </c>
      <c r="BE41" s="4">
        <v>13.058064516129001</v>
      </c>
      <c r="BF41" s="4">
        <v>13</v>
      </c>
      <c r="BG41" s="4">
        <v>13.1</v>
      </c>
      <c r="BH41" s="4">
        <v>13</v>
      </c>
      <c r="BI41" s="43">
        <v>12</v>
      </c>
      <c r="BJ41" s="20">
        <v>12</v>
      </c>
      <c r="BK41" s="4">
        <v>13</v>
      </c>
      <c r="BL41" s="4">
        <v>13</v>
      </c>
      <c r="BM41" s="4">
        <v>13</v>
      </c>
      <c r="BN41" s="4">
        <v>13</v>
      </c>
      <c r="BO41" s="9">
        <v>13</v>
      </c>
      <c r="BP41" s="22"/>
      <c r="BQ41" s="17">
        <v>1</v>
      </c>
      <c r="BS41" s="48">
        <f t="shared" ref="BS41:BS78" si="48">BT41+BU41</f>
        <v>325.30099999999999</v>
      </c>
      <c r="BT41" s="49">
        <f t="shared" ref="BT41:BT78" si="49">AY41</f>
        <v>325.30099999999999</v>
      </c>
      <c r="BU41" s="49">
        <f t="shared" ref="BU41:BU78" si="50">(AY41*(BA41-1))+(AY41*(BQ41-1))</f>
        <v>0</v>
      </c>
      <c r="BV41" s="50">
        <f t="shared" ref="BV41:BV78" si="51">(BU41/BS41)</f>
        <v>0</v>
      </c>
    </row>
    <row r="42" spans="1:75" ht="18.75">
      <c r="A42" s="4">
        <v>91</v>
      </c>
      <c r="B42" s="8"/>
      <c r="C42" s="8" t="s">
        <v>161</v>
      </c>
      <c r="D42" s="8" t="s">
        <v>162</v>
      </c>
      <c r="E42" s="13">
        <v>100</v>
      </c>
      <c r="F42" s="126">
        <f t="shared" si="0"/>
        <v>768.375</v>
      </c>
      <c r="G42" s="8" t="s">
        <v>88</v>
      </c>
      <c r="H42" s="8" t="s">
        <v>88</v>
      </c>
      <c r="I42" s="10">
        <f t="shared" si="43"/>
        <v>768.375</v>
      </c>
      <c r="J42" s="4">
        <v>4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9"/>
      <c r="AB42" s="3"/>
      <c r="AC42" s="1"/>
      <c r="AD42" s="7"/>
      <c r="AE42" s="94">
        <v>255.05</v>
      </c>
      <c r="AF42" s="3"/>
      <c r="AG42" s="96">
        <v>114.25</v>
      </c>
      <c r="AH42" s="7"/>
      <c r="AI42" s="94">
        <v>90.17</v>
      </c>
      <c r="AJ42" s="3"/>
      <c r="AK42" s="1"/>
      <c r="AM42" s="3">
        <v>1</v>
      </c>
      <c r="AN42" s="3">
        <v>1.8</v>
      </c>
      <c r="AO42" s="3">
        <v>1</v>
      </c>
      <c r="AP42" s="1">
        <v>1</v>
      </c>
      <c r="AQ42" s="3">
        <v>1</v>
      </c>
      <c r="AS42" s="17">
        <f t="shared" si="44"/>
        <v>0</v>
      </c>
      <c r="AT42" s="17">
        <f t="shared" si="45"/>
        <v>484.59500000000003</v>
      </c>
      <c r="AU42" s="17">
        <f t="shared" si="46"/>
        <v>148.52500000000001</v>
      </c>
      <c r="AV42" s="17">
        <f t="shared" si="35"/>
        <v>135.255</v>
      </c>
      <c r="AW42" s="17">
        <f t="shared" si="36"/>
        <v>0</v>
      </c>
      <c r="AY42" s="17">
        <f t="shared" si="47"/>
        <v>768.375</v>
      </c>
      <c r="BA42" s="17">
        <v>1</v>
      </c>
      <c r="BB42" s="42">
        <v>22</v>
      </c>
      <c r="BC42" s="20">
        <v>44</v>
      </c>
      <c r="BD42" s="4">
        <v>14.2</v>
      </c>
      <c r="BE42" s="4">
        <v>14.058064516129001</v>
      </c>
      <c r="BF42" s="4">
        <v>14</v>
      </c>
      <c r="BG42" s="4">
        <v>14.1</v>
      </c>
      <c r="BH42" s="4">
        <v>14</v>
      </c>
      <c r="BI42" s="43">
        <v>13</v>
      </c>
      <c r="BJ42" s="20">
        <v>13</v>
      </c>
      <c r="BK42" s="4">
        <v>14</v>
      </c>
      <c r="BL42" s="4">
        <v>14</v>
      </c>
      <c r="BM42" s="4">
        <v>14</v>
      </c>
      <c r="BN42" s="4">
        <v>14</v>
      </c>
      <c r="BO42" s="9">
        <v>14</v>
      </c>
      <c r="BP42" s="22"/>
      <c r="BQ42" s="17">
        <v>1</v>
      </c>
      <c r="BS42" s="48">
        <f t="shared" si="48"/>
        <v>768.375</v>
      </c>
      <c r="BT42" s="49">
        <f t="shared" si="49"/>
        <v>768.375</v>
      </c>
      <c r="BU42" s="49">
        <f t="shared" si="50"/>
        <v>0</v>
      </c>
      <c r="BV42" s="50">
        <f t="shared" si="51"/>
        <v>0</v>
      </c>
    </row>
    <row r="43" spans="1:75" ht="18.75">
      <c r="A43" s="4">
        <v>92</v>
      </c>
      <c r="B43" s="8"/>
      <c r="C43" s="8" t="s">
        <v>163</v>
      </c>
      <c r="D43" s="8" t="s">
        <v>111</v>
      </c>
      <c r="E43" s="13">
        <v>100</v>
      </c>
      <c r="F43" s="126">
        <f t="shared" si="0"/>
        <v>209.733</v>
      </c>
      <c r="G43" s="8" t="s">
        <v>164</v>
      </c>
      <c r="H43" s="8" t="s">
        <v>164</v>
      </c>
      <c r="I43" s="10">
        <f t="shared" si="43"/>
        <v>209.733</v>
      </c>
      <c r="J43" s="4">
        <v>5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9"/>
      <c r="AB43" s="3"/>
      <c r="AC43" s="1"/>
      <c r="AD43" s="7"/>
      <c r="AE43" s="9"/>
      <c r="AF43" s="3"/>
      <c r="AG43" s="1"/>
      <c r="AH43" s="7"/>
      <c r="AI43" s="94">
        <v>83.01</v>
      </c>
      <c r="AJ43" s="3"/>
      <c r="AK43" s="76">
        <v>60.87</v>
      </c>
      <c r="AM43" s="3">
        <v>1</v>
      </c>
      <c r="AN43" s="3">
        <v>1</v>
      </c>
      <c r="AO43" s="3">
        <v>1</v>
      </c>
      <c r="AP43" s="1">
        <v>1</v>
      </c>
      <c r="AQ43" s="3">
        <v>1</v>
      </c>
      <c r="AS43" s="17">
        <f t="shared" si="44"/>
        <v>0</v>
      </c>
      <c r="AT43" s="17">
        <f t="shared" si="45"/>
        <v>0</v>
      </c>
      <c r="AU43" s="17">
        <f t="shared" si="46"/>
        <v>0</v>
      </c>
      <c r="AV43" s="17">
        <f t="shared" si="35"/>
        <v>124.51500000000001</v>
      </c>
      <c r="AW43" s="17">
        <f t="shared" si="36"/>
        <v>85.217999999999989</v>
      </c>
      <c r="AY43" s="17">
        <f t="shared" si="47"/>
        <v>209.733</v>
      </c>
      <c r="BA43" s="17">
        <v>1</v>
      </c>
      <c r="BB43" s="42">
        <v>23</v>
      </c>
      <c r="BC43" s="20">
        <v>45</v>
      </c>
      <c r="BD43" s="4">
        <v>15.2</v>
      </c>
      <c r="BE43" s="4">
        <v>15.058064516129001</v>
      </c>
      <c r="BF43" s="4">
        <v>15</v>
      </c>
      <c r="BG43" s="4">
        <v>15.1</v>
      </c>
      <c r="BH43" s="4">
        <v>15</v>
      </c>
      <c r="BI43" s="43">
        <v>14</v>
      </c>
      <c r="BJ43" s="20">
        <v>14</v>
      </c>
      <c r="BK43" s="4">
        <v>15</v>
      </c>
      <c r="BL43" s="4">
        <v>15</v>
      </c>
      <c r="BM43" s="4">
        <v>15</v>
      </c>
      <c r="BN43" s="4">
        <v>15</v>
      </c>
      <c r="BO43" s="9">
        <v>15</v>
      </c>
      <c r="BP43" s="22"/>
      <c r="BQ43" s="17">
        <v>1</v>
      </c>
      <c r="BS43" s="48">
        <f t="shared" si="48"/>
        <v>209.733</v>
      </c>
      <c r="BT43" s="49">
        <f t="shared" si="49"/>
        <v>209.733</v>
      </c>
      <c r="BU43" s="49">
        <f t="shared" si="50"/>
        <v>0</v>
      </c>
      <c r="BV43" s="50">
        <f t="shared" si="51"/>
        <v>0</v>
      </c>
    </row>
    <row r="44" spans="1:75" ht="18.75">
      <c r="A44" s="4">
        <v>93</v>
      </c>
      <c r="B44" s="8"/>
      <c r="C44" s="8" t="s">
        <v>142</v>
      </c>
      <c r="D44" s="8" t="s">
        <v>128</v>
      </c>
      <c r="E44" s="13">
        <v>100</v>
      </c>
      <c r="F44" s="126">
        <f t="shared" si="0"/>
        <v>1977.3395780000003</v>
      </c>
      <c r="G44" s="8" t="s">
        <v>24</v>
      </c>
      <c r="H44" s="8" t="s">
        <v>24</v>
      </c>
      <c r="I44" s="10">
        <f t="shared" si="43"/>
        <v>1977.3395780000003</v>
      </c>
      <c r="J44" s="4">
        <v>6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9"/>
      <c r="AB44" s="3"/>
      <c r="AC44" s="1"/>
      <c r="AD44" s="7"/>
      <c r="AE44" s="9"/>
      <c r="AF44" s="3"/>
      <c r="AG44" s="96">
        <v>404.67</v>
      </c>
      <c r="AH44" s="7"/>
      <c r="AI44" s="94">
        <v>105.85</v>
      </c>
      <c r="AJ44" s="3"/>
      <c r="AK44" s="76">
        <v>100.67</v>
      </c>
      <c r="AM44" s="3">
        <v>1</v>
      </c>
      <c r="AN44" s="3">
        <v>1</v>
      </c>
      <c r="AO44" s="3">
        <v>2</v>
      </c>
      <c r="AP44" s="3">
        <v>1</v>
      </c>
      <c r="AQ44" s="3">
        <v>1</v>
      </c>
      <c r="AS44" s="17">
        <f t="shared" si="44"/>
        <v>0</v>
      </c>
      <c r="AT44" s="17">
        <f t="shared" si="45"/>
        <v>0</v>
      </c>
      <c r="AU44" s="17">
        <f t="shared" si="46"/>
        <v>930.74099999999999</v>
      </c>
      <c r="AV44" s="17">
        <f t="shared" si="35"/>
        <v>158.77499999999998</v>
      </c>
      <c r="AW44" s="17">
        <f t="shared" si="36"/>
        <v>140.93799999999999</v>
      </c>
      <c r="AY44" s="17">
        <f t="shared" si="47"/>
        <v>1230.4540000000002</v>
      </c>
      <c r="BA44" s="17">
        <v>1.5</v>
      </c>
      <c r="BB44" s="42">
        <v>24</v>
      </c>
      <c r="BC44" s="20">
        <v>46</v>
      </c>
      <c r="BD44" s="4">
        <v>16.2</v>
      </c>
      <c r="BE44" s="4">
        <v>16.058064516129001</v>
      </c>
      <c r="BF44" s="4">
        <v>16</v>
      </c>
      <c r="BG44" s="4">
        <v>16.100000000000001</v>
      </c>
      <c r="BH44" s="4">
        <v>16</v>
      </c>
      <c r="BI44" s="43">
        <v>15</v>
      </c>
      <c r="BJ44" s="20">
        <v>15</v>
      </c>
      <c r="BK44" s="4">
        <v>16</v>
      </c>
      <c r="BL44" s="4">
        <v>16</v>
      </c>
      <c r="BM44" s="4">
        <v>16</v>
      </c>
      <c r="BN44" s="4">
        <v>16</v>
      </c>
      <c r="BO44" s="9">
        <v>16</v>
      </c>
      <c r="BP44" s="22"/>
      <c r="BQ44" s="17">
        <v>1.107</v>
      </c>
      <c r="BS44" s="48">
        <f t="shared" si="48"/>
        <v>1977.3395780000003</v>
      </c>
      <c r="BT44" s="49">
        <f t="shared" si="49"/>
        <v>1230.4540000000002</v>
      </c>
      <c r="BU44" s="49">
        <f t="shared" si="50"/>
        <v>746.88557800000012</v>
      </c>
      <c r="BV44" s="50">
        <f t="shared" si="51"/>
        <v>0.37772246421904171</v>
      </c>
    </row>
    <row r="45" spans="1:75" ht="18.75">
      <c r="A45" s="4">
        <v>95</v>
      </c>
      <c r="B45" s="8"/>
      <c r="C45" s="8" t="s">
        <v>138</v>
      </c>
      <c r="D45" s="8" t="s">
        <v>94</v>
      </c>
      <c r="E45" s="13">
        <v>50</v>
      </c>
      <c r="F45" s="126">
        <f t="shared" ref="F45:F76" si="52">E45/100*BS45</f>
        <v>607.44358950000003</v>
      </c>
      <c r="G45" s="8" t="s">
        <v>28</v>
      </c>
      <c r="H45" s="8" t="s">
        <v>28</v>
      </c>
      <c r="I45" s="10">
        <f t="shared" si="43"/>
        <v>1214.8871790000001</v>
      </c>
      <c r="J45" s="4">
        <v>8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9"/>
      <c r="AB45" s="3"/>
      <c r="AC45" s="1"/>
      <c r="AD45" s="7"/>
      <c r="AE45" s="9"/>
      <c r="AF45" s="3"/>
      <c r="AG45" s="96">
        <v>229.92</v>
      </c>
      <c r="AH45" s="7"/>
      <c r="AI45" s="94">
        <v>112.19</v>
      </c>
      <c r="AJ45" s="3"/>
      <c r="AK45" s="76">
        <v>107.76</v>
      </c>
      <c r="AM45" s="3">
        <v>1</v>
      </c>
      <c r="AN45" s="3">
        <v>1</v>
      </c>
      <c r="AO45" s="3">
        <v>1.6</v>
      </c>
      <c r="AP45" s="3">
        <v>1</v>
      </c>
      <c r="AQ45" s="3">
        <v>1</v>
      </c>
      <c r="AS45" s="17">
        <f t="shared" si="44"/>
        <v>0</v>
      </c>
      <c r="AT45" s="17">
        <f t="shared" si="45"/>
        <v>0</v>
      </c>
      <c r="AU45" s="17">
        <f t="shared" si="46"/>
        <v>436.84800000000001</v>
      </c>
      <c r="AV45" s="17">
        <f t="shared" si="35"/>
        <v>168.285</v>
      </c>
      <c r="AW45" s="17">
        <f t="shared" si="36"/>
        <v>150.864</v>
      </c>
      <c r="AY45" s="17">
        <f t="shared" si="47"/>
        <v>755.99700000000007</v>
      </c>
      <c r="BA45" s="17">
        <v>1.4</v>
      </c>
      <c r="BB45" s="42">
        <v>26</v>
      </c>
      <c r="BC45" s="20">
        <v>48</v>
      </c>
      <c r="BD45" s="4">
        <v>18.2</v>
      </c>
      <c r="BE45" s="4">
        <v>18.058064516129001</v>
      </c>
      <c r="BF45" s="4">
        <v>18</v>
      </c>
      <c r="BG45" s="4">
        <v>18.100000000000001</v>
      </c>
      <c r="BH45" s="4">
        <v>18</v>
      </c>
      <c r="BI45" s="43">
        <v>17</v>
      </c>
      <c r="BJ45" s="20">
        <v>17</v>
      </c>
      <c r="BK45" s="4">
        <v>18</v>
      </c>
      <c r="BL45" s="4">
        <v>18</v>
      </c>
      <c r="BM45" s="4">
        <v>18</v>
      </c>
      <c r="BN45" s="4">
        <v>18</v>
      </c>
      <c r="BO45" s="9">
        <v>18</v>
      </c>
      <c r="BP45" s="22"/>
      <c r="BQ45" s="17">
        <v>1.2070000000000001</v>
      </c>
      <c r="BS45" s="48">
        <f t="shared" si="48"/>
        <v>1214.8871790000001</v>
      </c>
      <c r="BT45" s="49">
        <f t="shared" si="49"/>
        <v>755.99700000000007</v>
      </c>
      <c r="BU45" s="49">
        <f t="shared" si="50"/>
        <v>458.89017899999999</v>
      </c>
      <c r="BV45" s="50">
        <f t="shared" si="51"/>
        <v>0.37772246421904165</v>
      </c>
    </row>
    <row r="46" spans="1:75" ht="18.75">
      <c r="A46" s="4">
        <v>96</v>
      </c>
      <c r="B46" s="8"/>
      <c r="C46" s="8" t="s">
        <v>143</v>
      </c>
      <c r="D46" s="8" t="s">
        <v>144</v>
      </c>
      <c r="E46" s="13">
        <v>50</v>
      </c>
      <c r="F46" s="126">
        <f t="shared" si="52"/>
        <v>324.40950000000004</v>
      </c>
      <c r="G46" s="8" t="s">
        <v>31</v>
      </c>
      <c r="H46" s="8" t="s">
        <v>31</v>
      </c>
      <c r="I46" s="10">
        <f t="shared" si="43"/>
        <v>648.81900000000007</v>
      </c>
      <c r="J46" s="4">
        <v>9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9"/>
      <c r="AB46" s="3"/>
      <c r="AC46" s="1"/>
      <c r="AD46" s="7"/>
      <c r="AE46" s="9"/>
      <c r="AF46" s="3"/>
      <c r="AG46" s="96">
        <v>213.72</v>
      </c>
      <c r="AH46" s="7"/>
      <c r="AI46" s="94">
        <v>100.71</v>
      </c>
      <c r="AJ46" s="3"/>
      <c r="AK46" s="76">
        <v>65.489999999999995</v>
      </c>
      <c r="AM46" s="3">
        <v>1</v>
      </c>
      <c r="AN46" s="3">
        <v>1</v>
      </c>
      <c r="AO46" s="3">
        <v>1.6</v>
      </c>
      <c r="AP46" s="3">
        <v>1</v>
      </c>
      <c r="AQ46" s="3">
        <v>1</v>
      </c>
      <c r="AS46" s="17">
        <f t="shared" si="44"/>
        <v>0</v>
      </c>
      <c r="AT46" s="17">
        <f t="shared" si="45"/>
        <v>0</v>
      </c>
      <c r="AU46" s="17">
        <f t="shared" si="46"/>
        <v>406.06799999999998</v>
      </c>
      <c r="AV46" s="17">
        <f t="shared" si="35"/>
        <v>151.065</v>
      </c>
      <c r="AW46" s="17">
        <f t="shared" si="36"/>
        <v>91.685999999999993</v>
      </c>
      <c r="AY46" s="17">
        <f t="shared" si="47"/>
        <v>648.81900000000007</v>
      </c>
      <c r="BA46" s="17">
        <v>1</v>
      </c>
      <c r="BB46" s="42">
        <v>27</v>
      </c>
      <c r="BC46" s="20">
        <v>49</v>
      </c>
      <c r="BD46" s="4">
        <v>19.2</v>
      </c>
      <c r="BE46" s="4">
        <v>19.058064516129001</v>
      </c>
      <c r="BF46" s="4">
        <v>19</v>
      </c>
      <c r="BG46" s="4">
        <v>19.100000000000001</v>
      </c>
      <c r="BH46" s="4">
        <v>19</v>
      </c>
      <c r="BI46" s="43">
        <v>18</v>
      </c>
      <c r="BJ46" s="20">
        <v>18</v>
      </c>
      <c r="BK46" s="4">
        <v>19</v>
      </c>
      <c r="BL46" s="4">
        <v>19</v>
      </c>
      <c r="BM46" s="4">
        <v>19</v>
      </c>
      <c r="BN46" s="4">
        <v>19</v>
      </c>
      <c r="BO46" s="9">
        <v>19</v>
      </c>
      <c r="BP46" s="22"/>
      <c r="BQ46" s="17">
        <v>1</v>
      </c>
      <c r="BS46" s="48">
        <f t="shared" si="48"/>
        <v>648.81900000000007</v>
      </c>
      <c r="BT46" s="49">
        <f t="shared" si="49"/>
        <v>648.81900000000007</v>
      </c>
      <c r="BU46" s="49">
        <f t="shared" si="50"/>
        <v>0</v>
      </c>
      <c r="BV46" s="50">
        <f t="shared" si="51"/>
        <v>0</v>
      </c>
    </row>
    <row r="47" spans="1:75" ht="18.75">
      <c r="A47" s="4">
        <v>97</v>
      </c>
      <c r="B47" s="8"/>
      <c r="C47" s="8" t="s">
        <v>165</v>
      </c>
      <c r="D47" s="8" t="s">
        <v>166</v>
      </c>
      <c r="E47" s="13">
        <v>100</v>
      </c>
      <c r="F47" s="126">
        <f t="shared" si="52"/>
        <v>229.39200000000002</v>
      </c>
      <c r="G47" s="8" t="s">
        <v>29</v>
      </c>
      <c r="H47" s="8" t="s">
        <v>29</v>
      </c>
      <c r="I47" s="10">
        <f t="shared" si="43"/>
        <v>229.39200000000002</v>
      </c>
      <c r="J47" s="4">
        <v>10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9"/>
      <c r="AB47" s="3"/>
      <c r="AC47" s="1"/>
      <c r="AD47" s="7"/>
      <c r="AE47" s="9"/>
      <c r="AF47" s="3"/>
      <c r="AG47" s="96">
        <v>143.37</v>
      </c>
      <c r="AH47" s="7"/>
      <c r="AI47" s="9"/>
      <c r="AJ47" s="3"/>
      <c r="AK47" s="1"/>
      <c r="AM47" s="3">
        <v>1</v>
      </c>
      <c r="AN47" s="3">
        <v>1</v>
      </c>
      <c r="AO47" s="3">
        <v>1.3</v>
      </c>
      <c r="AP47" s="3">
        <v>1</v>
      </c>
      <c r="AQ47" s="3">
        <v>1</v>
      </c>
      <c r="AS47" s="17">
        <f t="shared" si="44"/>
        <v>0</v>
      </c>
      <c r="AT47" s="17">
        <f t="shared" si="45"/>
        <v>0</v>
      </c>
      <c r="AU47" s="17">
        <f t="shared" si="46"/>
        <v>229.39200000000002</v>
      </c>
      <c r="AV47" s="17">
        <f t="shared" si="35"/>
        <v>0</v>
      </c>
      <c r="AW47" s="17">
        <f t="shared" si="36"/>
        <v>0</v>
      </c>
      <c r="AY47" s="17">
        <f t="shared" si="47"/>
        <v>229.39200000000002</v>
      </c>
      <c r="BA47" s="17">
        <v>1</v>
      </c>
      <c r="BB47" s="42">
        <v>28</v>
      </c>
      <c r="BC47" s="20">
        <v>50</v>
      </c>
      <c r="BD47" s="4">
        <v>20.2</v>
      </c>
      <c r="BE47" s="4">
        <v>20.058064516129001</v>
      </c>
      <c r="BF47" s="4">
        <v>20</v>
      </c>
      <c r="BG47" s="4">
        <v>20.100000000000001</v>
      </c>
      <c r="BH47" s="4">
        <v>20</v>
      </c>
      <c r="BI47" s="43">
        <v>19</v>
      </c>
      <c r="BJ47" s="20">
        <v>19</v>
      </c>
      <c r="BK47" s="4">
        <v>20</v>
      </c>
      <c r="BL47" s="4">
        <v>20</v>
      </c>
      <c r="BM47" s="4">
        <v>20</v>
      </c>
      <c r="BN47" s="4">
        <v>20</v>
      </c>
      <c r="BO47" s="9">
        <v>20</v>
      </c>
      <c r="BP47" s="22"/>
      <c r="BQ47" s="17">
        <v>1</v>
      </c>
      <c r="BS47" s="48">
        <f t="shared" si="48"/>
        <v>229.39200000000002</v>
      </c>
      <c r="BT47" s="49">
        <f t="shared" si="49"/>
        <v>229.39200000000002</v>
      </c>
      <c r="BU47" s="49">
        <f t="shared" si="50"/>
        <v>0</v>
      </c>
      <c r="BV47" s="50">
        <f t="shared" si="51"/>
        <v>0</v>
      </c>
    </row>
    <row r="48" spans="1:75" ht="18.75">
      <c r="A48" s="4">
        <v>99</v>
      </c>
      <c r="B48" s="8"/>
      <c r="C48" s="8" t="s">
        <v>167</v>
      </c>
      <c r="D48" s="8" t="s">
        <v>168</v>
      </c>
      <c r="E48" s="13">
        <v>100</v>
      </c>
      <c r="F48" s="126">
        <f t="shared" si="52"/>
        <v>774.24400000000003</v>
      </c>
      <c r="G48" s="8" t="s">
        <v>27</v>
      </c>
      <c r="H48" s="8" t="s">
        <v>27</v>
      </c>
      <c r="I48" s="10">
        <f t="shared" si="43"/>
        <v>774.24400000000003</v>
      </c>
      <c r="J48" s="4">
        <v>12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9"/>
      <c r="AB48" s="3"/>
      <c r="AC48" s="1"/>
      <c r="AD48" s="7"/>
      <c r="AE48" s="75">
        <v>246.56</v>
      </c>
      <c r="AF48" s="3"/>
      <c r="AG48" s="96">
        <v>133.69999999999999</v>
      </c>
      <c r="AH48" s="7"/>
      <c r="AI48" s="75">
        <v>61.24</v>
      </c>
      <c r="AJ48" s="3"/>
      <c r="AK48" s="1"/>
      <c r="AM48" s="3">
        <v>1</v>
      </c>
      <c r="AN48" s="3">
        <v>1.8</v>
      </c>
      <c r="AO48" s="3">
        <v>1.3</v>
      </c>
      <c r="AP48" s="3">
        <v>1</v>
      </c>
      <c r="AQ48" s="3">
        <v>1</v>
      </c>
      <c r="AS48" s="17">
        <f t="shared" si="44"/>
        <v>0</v>
      </c>
      <c r="AT48" s="17">
        <f t="shared" si="45"/>
        <v>468.464</v>
      </c>
      <c r="AU48" s="17">
        <f t="shared" si="46"/>
        <v>213.92</v>
      </c>
      <c r="AV48" s="17">
        <f t="shared" si="35"/>
        <v>91.86</v>
      </c>
      <c r="AW48" s="17">
        <f t="shared" si="36"/>
        <v>0</v>
      </c>
      <c r="AY48" s="17">
        <f t="shared" si="47"/>
        <v>774.24400000000003</v>
      </c>
      <c r="BA48" s="17">
        <v>1</v>
      </c>
      <c r="BB48" s="42">
        <v>30</v>
      </c>
      <c r="BC48" s="20">
        <v>52</v>
      </c>
      <c r="BD48" s="4">
        <v>22.2</v>
      </c>
      <c r="BE48" s="4">
        <v>22.058064516129001</v>
      </c>
      <c r="BF48" s="4">
        <v>22</v>
      </c>
      <c r="BG48" s="4">
        <v>22.1</v>
      </c>
      <c r="BH48" s="4">
        <v>22</v>
      </c>
      <c r="BI48" s="43">
        <v>21</v>
      </c>
      <c r="BJ48" s="20">
        <v>21</v>
      </c>
      <c r="BK48" s="4">
        <v>22</v>
      </c>
      <c r="BL48" s="4">
        <v>22</v>
      </c>
      <c r="BM48" s="4">
        <v>22</v>
      </c>
      <c r="BN48" s="4">
        <v>22</v>
      </c>
      <c r="BO48" s="9">
        <v>22</v>
      </c>
      <c r="BP48" s="22"/>
      <c r="BQ48" s="17">
        <v>1</v>
      </c>
      <c r="BS48" s="48">
        <f t="shared" si="48"/>
        <v>774.24400000000003</v>
      </c>
      <c r="BT48" s="49">
        <f t="shared" si="49"/>
        <v>774.24400000000003</v>
      </c>
      <c r="BU48" s="49">
        <f t="shared" si="50"/>
        <v>0</v>
      </c>
      <c r="BV48" s="50">
        <f t="shared" si="51"/>
        <v>0</v>
      </c>
    </row>
    <row r="49" spans="1:74" ht="18.75">
      <c r="A49" s="4">
        <v>100</v>
      </c>
      <c r="B49" s="8"/>
      <c r="C49" s="8" t="s">
        <v>169</v>
      </c>
      <c r="D49" s="8" t="s">
        <v>96</v>
      </c>
      <c r="E49" s="13">
        <v>100</v>
      </c>
      <c r="F49" s="126">
        <f t="shared" si="52"/>
        <v>207.56799999999998</v>
      </c>
      <c r="G49" s="8" t="s">
        <v>30</v>
      </c>
      <c r="H49" s="8" t="s">
        <v>30</v>
      </c>
      <c r="I49" s="10">
        <f t="shared" si="43"/>
        <v>207.56799999999998</v>
      </c>
      <c r="J49" s="4">
        <v>13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9"/>
      <c r="AB49" s="3"/>
      <c r="AC49" s="1"/>
      <c r="AD49" s="7"/>
      <c r="AE49" s="9"/>
      <c r="AF49" s="3"/>
      <c r="AG49" s="96">
        <v>129.72999999999999</v>
      </c>
      <c r="AH49" s="7"/>
      <c r="AI49" s="9"/>
      <c r="AJ49" s="3"/>
      <c r="AK49" s="1"/>
      <c r="AM49" s="3">
        <v>1</v>
      </c>
      <c r="AN49" s="3">
        <v>1</v>
      </c>
      <c r="AO49" s="3">
        <v>1.3</v>
      </c>
      <c r="AP49" s="3">
        <v>1</v>
      </c>
      <c r="AQ49" s="3">
        <v>1</v>
      </c>
      <c r="AS49" s="17">
        <f t="shared" si="44"/>
        <v>0</v>
      </c>
      <c r="AT49" s="17">
        <f t="shared" si="45"/>
        <v>0</v>
      </c>
      <c r="AU49" s="17">
        <f t="shared" si="46"/>
        <v>207.56799999999998</v>
      </c>
      <c r="AV49" s="17">
        <f t="shared" si="35"/>
        <v>0</v>
      </c>
      <c r="AW49" s="17">
        <f t="shared" si="36"/>
        <v>0</v>
      </c>
      <c r="AY49" s="17">
        <f t="shared" si="47"/>
        <v>207.56799999999998</v>
      </c>
      <c r="BA49" s="17">
        <v>1</v>
      </c>
      <c r="BB49" s="42">
        <v>31</v>
      </c>
      <c r="BC49" s="20">
        <v>53</v>
      </c>
      <c r="BD49" s="4">
        <v>23.2</v>
      </c>
      <c r="BE49" s="4">
        <v>23.058064516129001</v>
      </c>
      <c r="BF49" s="4">
        <v>23</v>
      </c>
      <c r="BG49" s="4">
        <v>23.1</v>
      </c>
      <c r="BH49" s="4">
        <v>23</v>
      </c>
      <c r="BI49" s="43">
        <v>22</v>
      </c>
      <c r="BJ49" s="20">
        <v>22</v>
      </c>
      <c r="BK49" s="4">
        <v>23</v>
      </c>
      <c r="BL49" s="4">
        <v>23</v>
      </c>
      <c r="BM49" s="4">
        <v>23</v>
      </c>
      <c r="BN49" s="4">
        <v>23</v>
      </c>
      <c r="BO49" s="9">
        <v>23</v>
      </c>
      <c r="BP49" s="22"/>
      <c r="BQ49" s="17">
        <v>1</v>
      </c>
      <c r="BS49" s="48">
        <f t="shared" si="48"/>
        <v>207.56799999999998</v>
      </c>
      <c r="BT49" s="49">
        <f t="shared" si="49"/>
        <v>207.56799999999998</v>
      </c>
      <c r="BU49" s="49">
        <f t="shared" si="50"/>
        <v>0</v>
      </c>
      <c r="BV49" s="50">
        <f t="shared" si="51"/>
        <v>0</v>
      </c>
    </row>
    <row r="50" spans="1:74" ht="18.75">
      <c r="A50" s="4">
        <v>105</v>
      </c>
      <c r="B50" s="8"/>
      <c r="C50" s="8" t="s">
        <v>170</v>
      </c>
      <c r="D50" s="8" t="s">
        <v>146</v>
      </c>
      <c r="E50" s="13">
        <v>100</v>
      </c>
      <c r="F50" s="126">
        <f t="shared" si="52"/>
        <v>184.52799999999999</v>
      </c>
      <c r="G50" s="8" t="s">
        <v>76</v>
      </c>
      <c r="H50" s="8" t="s">
        <v>76</v>
      </c>
      <c r="I50" s="10">
        <f t="shared" si="43"/>
        <v>184.52799999999999</v>
      </c>
      <c r="J50" s="4">
        <v>18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9"/>
      <c r="AB50" s="3"/>
      <c r="AC50" s="1"/>
      <c r="AD50" s="7"/>
      <c r="AE50" s="9"/>
      <c r="AF50" s="3"/>
      <c r="AG50" s="96">
        <v>115.33</v>
      </c>
      <c r="AH50" s="7"/>
      <c r="AI50" s="9"/>
      <c r="AJ50" s="3"/>
      <c r="AK50" s="1"/>
      <c r="AM50" s="3">
        <v>1</v>
      </c>
      <c r="AN50" s="3">
        <v>1</v>
      </c>
      <c r="AO50" s="3">
        <v>1.3</v>
      </c>
      <c r="AP50" s="3">
        <v>1</v>
      </c>
      <c r="AQ50" s="3">
        <v>1</v>
      </c>
      <c r="AS50" s="17">
        <f t="shared" si="44"/>
        <v>0</v>
      </c>
      <c r="AT50" s="17">
        <f t="shared" si="45"/>
        <v>0</v>
      </c>
      <c r="AU50" s="17">
        <f t="shared" si="46"/>
        <v>184.52799999999999</v>
      </c>
      <c r="AV50" s="17">
        <f t="shared" si="35"/>
        <v>0</v>
      </c>
      <c r="AW50" s="17">
        <f t="shared" si="36"/>
        <v>0</v>
      </c>
      <c r="AY50" s="17">
        <f t="shared" si="47"/>
        <v>184.52799999999999</v>
      </c>
      <c r="BA50" s="17">
        <v>1</v>
      </c>
      <c r="BB50" s="42">
        <v>36</v>
      </c>
      <c r="BC50" s="20">
        <v>58</v>
      </c>
      <c r="BD50" s="4">
        <v>28.2</v>
      </c>
      <c r="BE50" s="4">
        <v>28.058064516129001</v>
      </c>
      <c r="BF50" s="4">
        <v>28</v>
      </c>
      <c r="BG50" s="4">
        <v>28.1</v>
      </c>
      <c r="BH50" s="4">
        <v>28</v>
      </c>
      <c r="BI50" s="43">
        <v>27</v>
      </c>
      <c r="BJ50" s="20">
        <v>27</v>
      </c>
      <c r="BK50" s="4">
        <v>28</v>
      </c>
      <c r="BL50" s="4">
        <v>28</v>
      </c>
      <c r="BM50" s="4">
        <v>28</v>
      </c>
      <c r="BN50" s="4">
        <v>28</v>
      </c>
      <c r="BO50" s="9">
        <v>28</v>
      </c>
      <c r="BP50" s="22"/>
      <c r="BQ50" s="17">
        <v>1</v>
      </c>
      <c r="BS50" s="48">
        <f t="shared" si="48"/>
        <v>184.52799999999999</v>
      </c>
      <c r="BT50" s="49">
        <f t="shared" si="49"/>
        <v>184.52799999999999</v>
      </c>
      <c r="BU50" s="49">
        <f t="shared" si="50"/>
        <v>0</v>
      </c>
      <c r="BV50" s="50">
        <f t="shared" si="51"/>
        <v>0</v>
      </c>
    </row>
    <row r="51" spans="1:74" ht="18.75">
      <c r="A51" s="4">
        <v>106</v>
      </c>
      <c r="B51" s="8"/>
      <c r="C51" s="8" t="s">
        <v>171</v>
      </c>
      <c r="D51" s="8" t="s">
        <v>96</v>
      </c>
      <c r="E51" s="13">
        <v>100</v>
      </c>
      <c r="F51" s="126">
        <f t="shared" si="52"/>
        <v>149.006</v>
      </c>
      <c r="G51" s="8" t="s">
        <v>172</v>
      </c>
      <c r="H51" s="8" t="s">
        <v>172</v>
      </c>
      <c r="I51" s="10">
        <f t="shared" si="43"/>
        <v>149.006</v>
      </c>
      <c r="J51" s="4">
        <v>19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9"/>
      <c r="AB51" s="3"/>
      <c r="AC51" s="1"/>
      <c r="AD51" s="7"/>
      <c r="AE51" s="9"/>
      <c r="AF51" s="3"/>
      <c r="AG51" s="96">
        <v>114.62</v>
      </c>
      <c r="AH51" s="7"/>
      <c r="AI51" s="9"/>
      <c r="AJ51" s="3"/>
      <c r="AK51" s="1"/>
      <c r="AM51" s="3">
        <v>1</v>
      </c>
      <c r="AN51" s="3">
        <v>1</v>
      </c>
      <c r="AO51" s="1">
        <v>1</v>
      </c>
      <c r="AP51" s="3">
        <v>1</v>
      </c>
      <c r="AQ51" s="3">
        <v>1</v>
      </c>
      <c r="AS51" s="17">
        <f t="shared" si="44"/>
        <v>0</v>
      </c>
      <c r="AT51" s="17">
        <f t="shared" si="45"/>
        <v>0</v>
      </c>
      <c r="AU51" s="17">
        <f t="shared" si="46"/>
        <v>149.006</v>
      </c>
      <c r="AV51" s="17">
        <f t="shared" si="35"/>
        <v>0</v>
      </c>
      <c r="AW51" s="17">
        <f t="shared" si="36"/>
        <v>0</v>
      </c>
      <c r="AY51" s="17">
        <f t="shared" si="47"/>
        <v>149.006</v>
      </c>
      <c r="BA51" s="17">
        <v>1</v>
      </c>
      <c r="BB51" s="42">
        <v>37</v>
      </c>
      <c r="BC51" s="20">
        <v>59</v>
      </c>
      <c r="BD51" s="4">
        <v>29.2</v>
      </c>
      <c r="BE51" s="4">
        <v>29.058064516129001</v>
      </c>
      <c r="BF51" s="4">
        <v>29</v>
      </c>
      <c r="BG51" s="4">
        <v>29.1</v>
      </c>
      <c r="BH51" s="4">
        <v>29</v>
      </c>
      <c r="BI51" s="43">
        <v>28</v>
      </c>
      <c r="BJ51" s="20">
        <v>28</v>
      </c>
      <c r="BK51" s="4">
        <v>29</v>
      </c>
      <c r="BL51" s="4">
        <v>29</v>
      </c>
      <c r="BM51" s="4">
        <v>29</v>
      </c>
      <c r="BN51" s="4">
        <v>29</v>
      </c>
      <c r="BO51" s="9">
        <v>29</v>
      </c>
      <c r="BP51" s="22"/>
      <c r="BQ51" s="17">
        <v>1</v>
      </c>
      <c r="BS51" s="48">
        <f t="shared" si="48"/>
        <v>149.006</v>
      </c>
      <c r="BT51" s="49">
        <f t="shared" si="49"/>
        <v>149.006</v>
      </c>
      <c r="BU51" s="49">
        <f t="shared" si="50"/>
        <v>0</v>
      </c>
      <c r="BV51" s="50">
        <f t="shared" si="51"/>
        <v>0</v>
      </c>
    </row>
    <row r="52" spans="1:74" ht="18.75">
      <c r="A52" s="4">
        <v>107</v>
      </c>
      <c r="B52" s="8"/>
      <c r="C52" s="8" t="s">
        <v>173</v>
      </c>
      <c r="D52" s="8" t="s">
        <v>174</v>
      </c>
      <c r="E52" s="13">
        <v>100</v>
      </c>
      <c r="F52" s="126">
        <f t="shared" si="52"/>
        <v>136.292</v>
      </c>
      <c r="G52" s="8" t="s">
        <v>27</v>
      </c>
      <c r="H52" s="8" t="s">
        <v>27</v>
      </c>
      <c r="I52" s="10">
        <f t="shared" si="43"/>
        <v>136.292</v>
      </c>
      <c r="J52" s="4">
        <v>20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9"/>
      <c r="AB52" s="3"/>
      <c r="AC52" s="1"/>
      <c r="AD52" s="7"/>
      <c r="AE52" s="9"/>
      <c r="AF52" s="3"/>
      <c r="AG52" s="96">
        <v>104.84</v>
      </c>
      <c r="AH52" s="7"/>
      <c r="AI52" s="9"/>
      <c r="AJ52" s="3"/>
      <c r="AK52" s="1"/>
      <c r="AM52" s="3">
        <v>1</v>
      </c>
      <c r="AN52" s="3">
        <v>1</v>
      </c>
      <c r="AO52" s="1">
        <v>1</v>
      </c>
      <c r="AP52" s="3">
        <v>1</v>
      </c>
      <c r="AQ52" s="3">
        <v>1</v>
      </c>
      <c r="AS52" s="17">
        <f t="shared" si="44"/>
        <v>0</v>
      </c>
      <c r="AT52" s="17">
        <f t="shared" si="45"/>
        <v>0</v>
      </c>
      <c r="AU52" s="17">
        <f t="shared" si="46"/>
        <v>136.292</v>
      </c>
      <c r="AV52" s="17">
        <f t="shared" si="35"/>
        <v>0</v>
      </c>
      <c r="AW52" s="17">
        <f t="shared" si="36"/>
        <v>0</v>
      </c>
      <c r="AY52" s="17">
        <f t="shared" si="47"/>
        <v>136.292</v>
      </c>
      <c r="BA52" s="17">
        <v>1</v>
      </c>
      <c r="BB52" s="42">
        <v>38</v>
      </c>
      <c r="BC52" s="20">
        <v>60</v>
      </c>
      <c r="BD52" s="4">
        <v>30.2</v>
      </c>
      <c r="BE52" s="4">
        <v>30.058064516129001</v>
      </c>
      <c r="BF52" s="4">
        <v>30</v>
      </c>
      <c r="BG52" s="4">
        <v>30.1</v>
      </c>
      <c r="BH52" s="4">
        <v>30</v>
      </c>
      <c r="BI52" s="43">
        <v>29</v>
      </c>
      <c r="BJ52" s="20">
        <v>29</v>
      </c>
      <c r="BK52" s="4">
        <v>30</v>
      </c>
      <c r="BL52" s="4">
        <v>30</v>
      </c>
      <c r="BM52" s="4">
        <v>30</v>
      </c>
      <c r="BN52" s="4">
        <v>30</v>
      </c>
      <c r="BO52" s="9">
        <v>30</v>
      </c>
      <c r="BP52" s="22"/>
      <c r="BQ52" s="17">
        <v>1</v>
      </c>
      <c r="BS52" s="48">
        <f t="shared" si="48"/>
        <v>136.292</v>
      </c>
      <c r="BT52" s="49">
        <f t="shared" si="49"/>
        <v>136.292</v>
      </c>
      <c r="BU52" s="49">
        <f t="shared" si="50"/>
        <v>0</v>
      </c>
      <c r="BV52" s="50">
        <f t="shared" si="51"/>
        <v>0</v>
      </c>
    </row>
    <row r="53" spans="1:74" ht="18.75">
      <c r="A53" s="4">
        <v>108</v>
      </c>
      <c r="B53" s="8"/>
      <c r="C53" s="8" t="s">
        <v>175</v>
      </c>
      <c r="D53" s="8" t="s">
        <v>176</v>
      </c>
      <c r="E53" s="13">
        <v>100</v>
      </c>
      <c r="F53" s="126">
        <f t="shared" si="52"/>
        <v>125.827</v>
      </c>
      <c r="G53" s="8" t="s">
        <v>177</v>
      </c>
      <c r="H53" s="8" t="s">
        <v>177</v>
      </c>
      <c r="I53" s="10">
        <f t="shared" si="43"/>
        <v>125.827</v>
      </c>
      <c r="J53" s="4">
        <v>21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9"/>
      <c r="AB53" s="3"/>
      <c r="AC53" s="1"/>
      <c r="AD53" s="7"/>
      <c r="AE53" s="9"/>
      <c r="AF53" s="3"/>
      <c r="AG53" s="96">
        <v>96.79</v>
      </c>
      <c r="AH53" s="7"/>
      <c r="AI53" s="9"/>
      <c r="AJ53" s="3"/>
      <c r="AK53" s="1"/>
      <c r="AM53" s="3">
        <v>1</v>
      </c>
      <c r="AN53" s="3">
        <v>1</v>
      </c>
      <c r="AO53" s="1">
        <v>1</v>
      </c>
      <c r="AP53" s="3">
        <v>1</v>
      </c>
      <c r="AQ53" s="3">
        <v>1</v>
      </c>
      <c r="AS53" s="17">
        <f t="shared" si="44"/>
        <v>0</v>
      </c>
      <c r="AT53" s="17">
        <f t="shared" si="45"/>
        <v>0</v>
      </c>
      <c r="AU53" s="17">
        <f t="shared" si="46"/>
        <v>125.827</v>
      </c>
      <c r="AV53" s="17">
        <f t="shared" si="35"/>
        <v>0</v>
      </c>
      <c r="AW53" s="17">
        <f t="shared" si="36"/>
        <v>0</v>
      </c>
      <c r="AY53" s="17">
        <f t="shared" si="47"/>
        <v>125.827</v>
      </c>
      <c r="BA53" s="17">
        <v>1</v>
      </c>
      <c r="BB53" s="42">
        <v>39</v>
      </c>
      <c r="BC53" s="20">
        <v>61</v>
      </c>
      <c r="BD53" s="4">
        <v>31.2</v>
      </c>
      <c r="BE53" s="4">
        <v>31.058064516129001</v>
      </c>
      <c r="BF53" s="4">
        <v>31</v>
      </c>
      <c r="BG53" s="4">
        <v>31.1</v>
      </c>
      <c r="BH53" s="4">
        <v>31</v>
      </c>
      <c r="BI53" s="43">
        <v>30</v>
      </c>
      <c r="BJ53" s="20">
        <v>30</v>
      </c>
      <c r="BK53" s="4">
        <v>31</v>
      </c>
      <c r="BL53" s="4">
        <v>31</v>
      </c>
      <c r="BM53" s="4">
        <v>31</v>
      </c>
      <c r="BN53" s="4">
        <v>31</v>
      </c>
      <c r="BO53" s="9">
        <v>31</v>
      </c>
      <c r="BP53" s="22"/>
      <c r="BQ53" s="17">
        <v>1</v>
      </c>
      <c r="BS53" s="48">
        <f t="shared" si="48"/>
        <v>125.827</v>
      </c>
      <c r="BT53" s="49">
        <f t="shared" si="49"/>
        <v>125.827</v>
      </c>
      <c r="BU53" s="49">
        <f t="shared" si="50"/>
        <v>0</v>
      </c>
      <c r="BV53" s="50">
        <f t="shared" si="51"/>
        <v>0</v>
      </c>
    </row>
    <row r="54" spans="1:74" ht="18.75">
      <c r="A54" s="4">
        <v>109</v>
      </c>
      <c r="B54" s="8"/>
      <c r="C54" s="8" t="s">
        <v>178</v>
      </c>
      <c r="D54" s="8" t="s">
        <v>179</v>
      </c>
      <c r="E54" s="13">
        <v>100</v>
      </c>
      <c r="F54" s="126">
        <f t="shared" si="52"/>
        <v>123.929</v>
      </c>
      <c r="G54" s="8" t="s">
        <v>70</v>
      </c>
      <c r="H54" s="8" t="s">
        <v>70</v>
      </c>
      <c r="I54" s="10">
        <f t="shared" si="43"/>
        <v>123.929</v>
      </c>
      <c r="J54" s="4">
        <v>22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9"/>
      <c r="AB54" s="3"/>
      <c r="AC54" s="1"/>
      <c r="AD54" s="7"/>
      <c r="AE54" s="9"/>
      <c r="AF54" s="3"/>
      <c r="AG54" s="96">
        <v>95.33</v>
      </c>
      <c r="AH54" s="7"/>
      <c r="AI54" s="9"/>
      <c r="AJ54" s="3"/>
      <c r="AK54" s="1"/>
      <c r="AM54" s="3">
        <v>1</v>
      </c>
      <c r="AN54" s="3">
        <v>1</v>
      </c>
      <c r="AO54" s="1">
        <v>1</v>
      </c>
      <c r="AP54" s="3">
        <v>1</v>
      </c>
      <c r="AQ54" s="3">
        <v>1</v>
      </c>
      <c r="AS54" s="17">
        <f t="shared" si="44"/>
        <v>0</v>
      </c>
      <c r="AT54" s="17">
        <f t="shared" si="45"/>
        <v>0</v>
      </c>
      <c r="AU54" s="17">
        <f t="shared" si="46"/>
        <v>123.929</v>
      </c>
      <c r="AV54" s="17">
        <f t="shared" si="35"/>
        <v>0</v>
      </c>
      <c r="AW54" s="17">
        <f t="shared" si="36"/>
        <v>0</v>
      </c>
      <c r="AY54" s="17">
        <f t="shared" si="47"/>
        <v>123.929</v>
      </c>
      <c r="BA54" s="17">
        <v>1</v>
      </c>
      <c r="BB54" s="42">
        <v>40</v>
      </c>
      <c r="BC54" s="20">
        <v>62</v>
      </c>
      <c r="BD54" s="4">
        <v>32.200000000000003</v>
      </c>
      <c r="BE54" s="4">
        <v>32.058064516129001</v>
      </c>
      <c r="BF54" s="4">
        <v>32</v>
      </c>
      <c r="BG54" s="4">
        <v>32.1</v>
      </c>
      <c r="BH54" s="4">
        <v>32</v>
      </c>
      <c r="BI54" s="43">
        <v>31</v>
      </c>
      <c r="BJ54" s="20">
        <v>31</v>
      </c>
      <c r="BK54" s="4">
        <v>32</v>
      </c>
      <c r="BL54" s="4">
        <v>32</v>
      </c>
      <c r="BM54" s="4">
        <v>32</v>
      </c>
      <c r="BN54" s="4">
        <v>32</v>
      </c>
      <c r="BO54" s="9">
        <v>32</v>
      </c>
      <c r="BP54" s="22"/>
      <c r="BQ54" s="17">
        <v>1</v>
      </c>
      <c r="BS54" s="48">
        <f t="shared" si="48"/>
        <v>123.929</v>
      </c>
      <c r="BT54" s="49">
        <f t="shared" si="49"/>
        <v>123.929</v>
      </c>
      <c r="BU54" s="49">
        <f t="shared" si="50"/>
        <v>0</v>
      </c>
      <c r="BV54" s="50">
        <f t="shared" si="51"/>
        <v>0</v>
      </c>
    </row>
    <row r="55" spans="1:74" ht="18.75">
      <c r="A55" s="4">
        <v>110</v>
      </c>
      <c r="B55" s="8"/>
      <c r="C55" s="8" t="s">
        <v>180</v>
      </c>
      <c r="D55" s="8" t="s">
        <v>136</v>
      </c>
      <c r="E55" s="13">
        <v>50</v>
      </c>
      <c r="F55" s="126">
        <f t="shared" si="52"/>
        <v>61.964500000000001</v>
      </c>
      <c r="G55" s="8" t="s">
        <v>26</v>
      </c>
      <c r="H55" s="8" t="s">
        <v>26</v>
      </c>
      <c r="I55" s="10">
        <f t="shared" si="43"/>
        <v>123.929</v>
      </c>
      <c r="J55" s="4">
        <v>23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9"/>
      <c r="AB55" s="3"/>
      <c r="AC55" s="1"/>
      <c r="AD55" s="7"/>
      <c r="AE55" s="9"/>
      <c r="AF55" s="3"/>
      <c r="AG55" s="96">
        <v>95.33</v>
      </c>
      <c r="AH55" s="7"/>
      <c r="AI55" s="9"/>
      <c r="AJ55" s="3"/>
      <c r="AK55" s="1"/>
      <c r="AM55" s="3">
        <v>1</v>
      </c>
      <c r="AN55" s="3">
        <v>1</v>
      </c>
      <c r="AO55" s="1">
        <v>1</v>
      </c>
      <c r="AP55" s="3">
        <v>1</v>
      </c>
      <c r="AQ55" s="3">
        <v>1</v>
      </c>
      <c r="AS55" s="17">
        <f t="shared" si="44"/>
        <v>0</v>
      </c>
      <c r="AT55" s="17">
        <f t="shared" si="45"/>
        <v>0</v>
      </c>
      <c r="AU55" s="17">
        <f t="shared" si="46"/>
        <v>123.929</v>
      </c>
      <c r="AV55" s="17">
        <f t="shared" si="35"/>
        <v>0</v>
      </c>
      <c r="AW55" s="17">
        <f t="shared" si="36"/>
        <v>0</v>
      </c>
      <c r="AY55" s="17">
        <f t="shared" si="47"/>
        <v>123.929</v>
      </c>
      <c r="BA55" s="17">
        <v>1</v>
      </c>
      <c r="BB55" s="42">
        <v>41</v>
      </c>
      <c r="BC55" s="20">
        <v>63</v>
      </c>
      <c r="BD55" s="4">
        <v>33.200000000000003</v>
      </c>
      <c r="BE55" s="4">
        <v>33.058064516129001</v>
      </c>
      <c r="BF55" s="4">
        <v>33</v>
      </c>
      <c r="BG55" s="4">
        <v>33.1</v>
      </c>
      <c r="BH55" s="4">
        <v>33</v>
      </c>
      <c r="BI55" s="43">
        <v>32</v>
      </c>
      <c r="BJ55" s="20">
        <v>32</v>
      </c>
      <c r="BK55" s="4">
        <v>33</v>
      </c>
      <c r="BL55" s="4">
        <v>33</v>
      </c>
      <c r="BM55" s="4">
        <v>33</v>
      </c>
      <c r="BN55" s="4">
        <v>33</v>
      </c>
      <c r="BO55" s="9">
        <v>33</v>
      </c>
      <c r="BP55" s="22"/>
      <c r="BQ55" s="17">
        <v>1</v>
      </c>
      <c r="BS55" s="48">
        <f t="shared" si="48"/>
        <v>123.929</v>
      </c>
      <c r="BT55" s="49">
        <f t="shared" si="49"/>
        <v>123.929</v>
      </c>
      <c r="BU55" s="49">
        <f t="shared" si="50"/>
        <v>0</v>
      </c>
      <c r="BV55" s="50">
        <f t="shared" si="51"/>
        <v>0</v>
      </c>
    </row>
    <row r="56" spans="1:74" ht="18.75">
      <c r="A56" s="4">
        <v>111</v>
      </c>
      <c r="B56" s="8"/>
      <c r="C56" s="8" t="s">
        <v>181</v>
      </c>
      <c r="D56" s="8" t="s">
        <v>182</v>
      </c>
      <c r="E56" s="13">
        <v>50</v>
      </c>
      <c r="F56" s="126">
        <f t="shared" si="52"/>
        <v>319.83150000000001</v>
      </c>
      <c r="G56" s="8" t="s">
        <v>31</v>
      </c>
      <c r="H56" s="8" t="s">
        <v>31</v>
      </c>
      <c r="I56" s="10">
        <f t="shared" si="43"/>
        <v>639.66300000000001</v>
      </c>
      <c r="J56" s="4">
        <v>24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9"/>
      <c r="AB56" s="3"/>
      <c r="AC56" s="1"/>
      <c r="AD56" s="7"/>
      <c r="AE56" s="75">
        <v>247.16</v>
      </c>
      <c r="AF56" s="3"/>
      <c r="AG56" s="96">
        <v>92.79</v>
      </c>
      <c r="AH56" s="7"/>
      <c r="AI56" s="9"/>
      <c r="AJ56" s="3"/>
      <c r="AK56" s="1"/>
      <c r="AM56" s="3">
        <v>1</v>
      </c>
      <c r="AN56" s="3">
        <v>2</v>
      </c>
      <c r="AO56" s="1">
        <v>1</v>
      </c>
      <c r="AP56" s="3">
        <v>1</v>
      </c>
      <c r="AQ56" s="3">
        <v>1</v>
      </c>
      <c r="AS56" s="17">
        <f t="shared" si="44"/>
        <v>0</v>
      </c>
      <c r="AT56" s="17">
        <f t="shared" si="45"/>
        <v>519.03599999999994</v>
      </c>
      <c r="AU56" s="17">
        <f t="shared" si="46"/>
        <v>120.62700000000001</v>
      </c>
      <c r="AV56" s="17">
        <f t="shared" si="35"/>
        <v>0</v>
      </c>
      <c r="AW56" s="17">
        <f t="shared" si="36"/>
        <v>0</v>
      </c>
      <c r="AY56" s="17">
        <f t="shared" si="47"/>
        <v>639.66300000000001</v>
      </c>
      <c r="BA56" s="17">
        <v>1</v>
      </c>
      <c r="BB56" s="42">
        <v>42</v>
      </c>
      <c r="BC56" s="20">
        <v>64</v>
      </c>
      <c r="BD56" s="4">
        <v>34.200000000000003</v>
      </c>
      <c r="BE56" s="4">
        <v>34.058064516129001</v>
      </c>
      <c r="BF56" s="4">
        <v>34</v>
      </c>
      <c r="BG56" s="4">
        <v>34.1</v>
      </c>
      <c r="BH56" s="4">
        <v>34</v>
      </c>
      <c r="BI56" s="43">
        <v>33</v>
      </c>
      <c r="BJ56" s="20">
        <v>33</v>
      </c>
      <c r="BK56" s="4">
        <v>34</v>
      </c>
      <c r="BL56" s="4">
        <v>34</v>
      </c>
      <c r="BM56" s="4">
        <v>34</v>
      </c>
      <c r="BN56" s="4">
        <v>34</v>
      </c>
      <c r="BO56" s="9">
        <v>34</v>
      </c>
      <c r="BP56" s="22"/>
      <c r="BQ56" s="17">
        <v>1</v>
      </c>
      <c r="BS56" s="48">
        <f t="shared" si="48"/>
        <v>639.66300000000001</v>
      </c>
      <c r="BT56" s="49">
        <f t="shared" si="49"/>
        <v>639.66300000000001</v>
      </c>
      <c r="BU56" s="49">
        <f t="shared" si="50"/>
        <v>0</v>
      </c>
      <c r="BV56" s="50">
        <f t="shared" si="51"/>
        <v>0</v>
      </c>
    </row>
    <row r="57" spans="1:74" ht="18.75">
      <c r="A57" s="4">
        <v>112</v>
      </c>
      <c r="B57" s="8"/>
      <c r="C57" s="8" t="s">
        <v>183</v>
      </c>
      <c r="D57" s="8" t="s">
        <v>184</v>
      </c>
      <c r="E57" s="13">
        <v>50</v>
      </c>
      <c r="F57" s="126">
        <f t="shared" si="52"/>
        <v>59.052499999999995</v>
      </c>
      <c r="G57" s="8" t="s">
        <v>70</v>
      </c>
      <c r="H57" s="8" t="s">
        <v>70</v>
      </c>
      <c r="I57" s="10">
        <f t="shared" si="43"/>
        <v>118.10499999999999</v>
      </c>
      <c r="J57" s="4">
        <v>25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9"/>
      <c r="AB57" s="3"/>
      <c r="AC57" s="1"/>
      <c r="AD57" s="7"/>
      <c r="AE57" s="9"/>
      <c r="AF57" s="3"/>
      <c r="AG57" s="96">
        <v>90.85</v>
      </c>
      <c r="AH57" s="7"/>
      <c r="AI57" s="75"/>
      <c r="AJ57" s="3"/>
      <c r="AK57" s="1"/>
      <c r="AM57" s="3">
        <v>1</v>
      </c>
      <c r="AN57" s="3">
        <v>1</v>
      </c>
      <c r="AO57" s="1">
        <v>1</v>
      </c>
      <c r="AP57" s="3">
        <v>1</v>
      </c>
      <c r="AQ57" s="3">
        <v>1</v>
      </c>
      <c r="AS57" s="17">
        <f t="shared" si="44"/>
        <v>0</v>
      </c>
      <c r="AT57" s="17">
        <f t="shared" si="45"/>
        <v>0</v>
      </c>
      <c r="AU57" s="17">
        <f t="shared" si="46"/>
        <v>118.10499999999999</v>
      </c>
      <c r="AV57" s="17">
        <f t="shared" si="35"/>
        <v>0</v>
      </c>
      <c r="AW57" s="17">
        <f t="shared" si="36"/>
        <v>0</v>
      </c>
      <c r="AY57" s="17">
        <f t="shared" si="47"/>
        <v>118.10499999999999</v>
      </c>
      <c r="BA57" s="17">
        <v>1</v>
      </c>
      <c r="BB57" s="42">
        <v>43</v>
      </c>
      <c r="BC57" s="20">
        <v>65</v>
      </c>
      <c r="BD57" s="4">
        <v>35.200000000000003</v>
      </c>
      <c r="BE57" s="4">
        <v>35.058064516129001</v>
      </c>
      <c r="BF57" s="4">
        <v>35</v>
      </c>
      <c r="BG57" s="4">
        <v>35.1</v>
      </c>
      <c r="BH57" s="4">
        <v>35</v>
      </c>
      <c r="BI57" s="43">
        <v>34</v>
      </c>
      <c r="BJ57" s="20">
        <v>34</v>
      </c>
      <c r="BK57" s="4">
        <v>35</v>
      </c>
      <c r="BL57" s="4">
        <v>35</v>
      </c>
      <c r="BM57" s="4">
        <v>35</v>
      </c>
      <c r="BN57" s="4">
        <v>35</v>
      </c>
      <c r="BO57" s="9">
        <v>35</v>
      </c>
      <c r="BP57" s="22"/>
      <c r="BQ57" s="17">
        <v>1</v>
      </c>
      <c r="BS57" s="48">
        <f t="shared" si="48"/>
        <v>118.10499999999999</v>
      </c>
      <c r="BT57" s="49">
        <f t="shared" si="49"/>
        <v>118.10499999999999</v>
      </c>
      <c r="BU57" s="49">
        <f t="shared" si="50"/>
        <v>0</v>
      </c>
      <c r="BV57" s="50">
        <f t="shared" si="51"/>
        <v>0</v>
      </c>
    </row>
    <row r="58" spans="1:74" ht="18.75">
      <c r="A58" s="4">
        <v>113</v>
      </c>
      <c r="B58" s="8"/>
      <c r="C58" s="8" t="s">
        <v>185</v>
      </c>
      <c r="D58" s="8" t="s">
        <v>186</v>
      </c>
      <c r="E58" s="13">
        <v>100</v>
      </c>
      <c r="F58" s="126">
        <f t="shared" si="52"/>
        <v>118.10499999999999</v>
      </c>
      <c r="G58" s="8" t="s">
        <v>64</v>
      </c>
      <c r="H58" s="8" t="s">
        <v>64</v>
      </c>
      <c r="I58" s="10">
        <f t="shared" si="43"/>
        <v>118.10499999999999</v>
      </c>
      <c r="J58" s="4">
        <v>26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9"/>
      <c r="AB58" s="3"/>
      <c r="AC58" s="1"/>
      <c r="AD58" s="7"/>
      <c r="AE58" s="9"/>
      <c r="AF58" s="3"/>
      <c r="AG58" s="96">
        <v>90.85</v>
      </c>
      <c r="AH58" s="7"/>
      <c r="AI58" s="9"/>
      <c r="AJ58" s="3"/>
      <c r="AK58" s="1"/>
      <c r="AM58" s="3">
        <v>1</v>
      </c>
      <c r="AN58" s="3">
        <v>1</v>
      </c>
      <c r="AO58" s="1">
        <v>1</v>
      </c>
      <c r="AP58" s="3">
        <v>1</v>
      </c>
      <c r="AQ58" s="3">
        <v>1</v>
      </c>
      <c r="AS58" s="17">
        <f t="shared" si="44"/>
        <v>0</v>
      </c>
      <c r="AT58" s="17">
        <f t="shared" si="45"/>
        <v>0</v>
      </c>
      <c r="AU58" s="17">
        <f t="shared" si="46"/>
        <v>118.10499999999999</v>
      </c>
      <c r="AV58" s="17">
        <f t="shared" si="35"/>
        <v>0</v>
      </c>
      <c r="AW58" s="17">
        <f t="shared" si="36"/>
        <v>0</v>
      </c>
      <c r="AY58" s="17">
        <f t="shared" si="47"/>
        <v>118.10499999999999</v>
      </c>
      <c r="BA58" s="17">
        <v>1</v>
      </c>
      <c r="BB58" s="42">
        <v>44</v>
      </c>
      <c r="BC58" s="20">
        <v>66</v>
      </c>
      <c r="BD58" s="4">
        <v>36.200000000000003</v>
      </c>
      <c r="BE58" s="4">
        <v>36.058064516129001</v>
      </c>
      <c r="BF58" s="4">
        <v>36</v>
      </c>
      <c r="BG58" s="4">
        <v>36.1</v>
      </c>
      <c r="BH58" s="4">
        <v>36</v>
      </c>
      <c r="BI58" s="43">
        <v>35</v>
      </c>
      <c r="BJ58" s="20">
        <v>35</v>
      </c>
      <c r="BK58" s="4">
        <v>36</v>
      </c>
      <c r="BL58" s="4">
        <v>36</v>
      </c>
      <c r="BM58" s="4">
        <v>36</v>
      </c>
      <c r="BN58" s="4">
        <v>36</v>
      </c>
      <c r="BO58" s="9">
        <v>36</v>
      </c>
      <c r="BP58" s="22"/>
      <c r="BQ58" s="17">
        <v>1</v>
      </c>
      <c r="BS58" s="48">
        <f t="shared" si="48"/>
        <v>118.10499999999999</v>
      </c>
      <c r="BT58" s="49">
        <f t="shared" si="49"/>
        <v>118.10499999999999</v>
      </c>
      <c r="BU58" s="49">
        <f t="shared" si="50"/>
        <v>0</v>
      </c>
      <c r="BV58" s="50">
        <f t="shared" si="51"/>
        <v>0</v>
      </c>
    </row>
    <row r="59" spans="1:74" ht="18.75">
      <c r="A59" s="4">
        <v>114</v>
      </c>
      <c r="B59" s="8"/>
      <c r="C59" s="8" t="s">
        <v>187</v>
      </c>
      <c r="D59" s="8" t="s">
        <v>188</v>
      </c>
      <c r="E59" s="13">
        <v>100</v>
      </c>
      <c r="F59" s="126">
        <f t="shared" si="52"/>
        <v>1470.4755359999999</v>
      </c>
      <c r="G59" s="8" t="s">
        <v>70</v>
      </c>
      <c r="H59" s="8" t="s">
        <v>70</v>
      </c>
      <c r="I59" s="1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9"/>
      <c r="AB59" s="3"/>
      <c r="AC59" s="1"/>
      <c r="AD59" s="7"/>
      <c r="AE59" s="9"/>
      <c r="AF59" s="3"/>
      <c r="AG59" s="96">
        <v>314.38</v>
      </c>
      <c r="AH59" s="7"/>
      <c r="AI59" s="75">
        <v>71.34</v>
      </c>
      <c r="AJ59" s="3"/>
      <c r="AK59" s="1">
        <v>30.8</v>
      </c>
      <c r="AM59" s="3">
        <v>1</v>
      </c>
      <c r="AN59" s="3">
        <v>1</v>
      </c>
      <c r="AO59" s="3">
        <v>2</v>
      </c>
      <c r="AP59" s="3">
        <v>1</v>
      </c>
      <c r="AQ59" s="3">
        <v>1</v>
      </c>
      <c r="AS59" s="17">
        <f t="shared" si="44"/>
        <v>0</v>
      </c>
      <c r="AT59" s="17">
        <f t="shared" si="45"/>
        <v>0</v>
      </c>
      <c r="AU59" s="17">
        <f t="shared" si="46"/>
        <v>723.07399999999996</v>
      </c>
      <c r="AV59" s="17">
        <f t="shared" si="35"/>
        <v>107.01</v>
      </c>
      <c r="AW59" s="17">
        <f t="shared" si="36"/>
        <v>43.120000000000005</v>
      </c>
      <c r="AY59" s="17">
        <f t="shared" si="47"/>
        <v>873.20399999999995</v>
      </c>
      <c r="BA59" s="17">
        <v>1.4</v>
      </c>
      <c r="BB59" s="42">
        <v>45</v>
      </c>
      <c r="BC59" s="20">
        <v>67</v>
      </c>
      <c r="BD59" s="4">
        <v>37.200000000000003</v>
      </c>
      <c r="BE59" s="4">
        <v>37.058064516129001</v>
      </c>
      <c r="BF59" s="4">
        <v>37</v>
      </c>
      <c r="BG59" s="4">
        <v>37.1</v>
      </c>
      <c r="BH59" s="4">
        <v>37</v>
      </c>
      <c r="BI59" s="43">
        <v>36</v>
      </c>
      <c r="BJ59" s="20">
        <v>36</v>
      </c>
      <c r="BK59" s="4">
        <v>37</v>
      </c>
      <c r="BL59" s="4">
        <v>37</v>
      </c>
      <c r="BM59" s="4">
        <v>37</v>
      </c>
      <c r="BN59" s="4">
        <v>37</v>
      </c>
      <c r="BO59" s="9">
        <v>37</v>
      </c>
      <c r="BP59" s="22"/>
      <c r="BQ59" s="17">
        <v>1.284</v>
      </c>
      <c r="BS59" s="48">
        <f t="shared" si="48"/>
        <v>1470.4755359999999</v>
      </c>
      <c r="BT59" s="49">
        <f t="shared" si="49"/>
        <v>873.20399999999995</v>
      </c>
      <c r="BU59" s="49">
        <f t="shared" si="50"/>
        <v>597.27153599999997</v>
      </c>
      <c r="BV59" s="50">
        <f t="shared" si="51"/>
        <v>0.40617577197149646</v>
      </c>
    </row>
    <row r="60" spans="1:74" ht="18.75">
      <c r="A60" s="4">
        <v>116</v>
      </c>
      <c r="B60" s="8"/>
      <c r="C60" s="8" t="s">
        <v>123</v>
      </c>
      <c r="D60" s="8" t="s">
        <v>124</v>
      </c>
      <c r="E60" s="13">
        <v>50</v>
      </c>
      <c r="F60" s="126">
        <f t="shared" si="52"/>
        <v>451.62230250000005</v>
      </c>
      <c r="G60" s="8" t="s">
        <v>26</v>
      </c>
      <c r="H60" s="8" t="s">
        <v>26</v>
      </c>
      <c r="I60" s="10">
        <f t="shared" si="43"/>
        <v>903.24460500000009</v>
      </c>
      <c r="J60" s="4">
        <v>29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9"/>
      <c r="AB60" s="3"/>
      <c r="AC60" s="1"/>
      <c r="AD60" s="7"/>
      <c r="AE60" s="9"/>
      <c r="AF60" s="3"/>
      <c r="AG60" s="96">
        <v>223.38</v>
      </c>
      <c r="AH60" s="7"/>
      <c r="AI60" s="75">
        <v>77.260000000000005</v>
      </c>
      <c r="AJ60" s="3"/>
      <c r="AK60" s="1">
        <v>84.99</v>
      </c>
      <c r="AM60" s="3">
        <v>1</v>
      </c>
      <c r="AN60" s="3">
        <v>1</v>
      </c>
      <c r="AO60" s="3">
        <v>1.6</v>
      </c>
      <c r="AP60" s="3">
        <v>1</v>
      </c>
      <c r="AQ60" s="3">
        <v>1.3</v>
      </c>
      <c r="AS60" s="17">
        <f t="shared" si="44"/>
        <v>0</v>
      </c>
      <c r="AT60" s="17">
        <f t="shared" si="45"/>
        <v>0</v>
      </c>
      <c r="AU60" s="17">
        <f t="shared" si="46"/>
        <v>424.42200000000003</v>
      </c>
      <c r="AV60" s="17">
        <f t="shared" si="35"/>
        <v>115.89000000000001</v>
      </c>
      <c r="AW60" s="17">
        <f t="shared" si="36"/>
        <v>144.483</v>
      </c>
      <c r="AY60" s="17">
        <f t="shared" si="47"/>
        <v>684.79500000000007</v>
      </c>
      <c r="BA60" s="17">
        <v>1.3</v>
      </c>
      <c r="BB60" s="42">
        <v>47</v>
      </c>
      <c r="BC60" s="20">
        <v>69</v>
      </c>
      <c r="BD60" s="4">
        <v>39.200000000000003</v>
      </c>
      <c r="BE60" s="4">
        <v>39.058064516129001</v>
      </c>
      <c r="BF60" s="4">
        <v>39</v>
      </c>
      <c r="BG60" s="4">
        <v>39.1</v>
      </c>
      <c r="BH60" s="4">
        <v>39</v>
      </c>
      <c r="BI60" s="43">
        <v>38</v>
      </c>
      <c r="BJ60" s="20">
        <v>38</v>
      </c>
      <c r="BK60" s="4">
        <v>39</v>
      </c>
      <c r="BL60" s="4">
        <v>39</v>
      </c>
      <c r="BM60" s="4">
        <v>39</v>
      </c>
      <c r="BN60" s="4">
        <v>39</v>
      </c>
      <c r="BO60" s="9">
        <v>39</v>
      </c>
      <c r="BP60" s="22"/>
      <c r="BQ60" s="17">
        <v>1.0189999999999999</v>
      </c>
      <c r="BS60" s="48">
        <f t="shared" si="48"/>
        <v>903.24460500000009</v>
      </c>
      <c r="BT60" s="49">
        <f t="shared" si="49"/>
        <v>684.79500000000007</v>
      </c>
      <c r="BU60" s="49">
        <f t="shared" si="50"/>
        <v>218.44960499999999</v>
      </c>
      <c r="BV60" s="50">
        <f t="shared" si="51"/>
        <v>0.24184988627748291</v>
      </c>
    </row>
    <row r="61" spans="1:74" ht="18.75">
      <c r="A61" s="4">
        <v>118</v>
      </c>
      <c r="B61" s="8"/>
      <c r="C61" s="8" t="s">
        <v>152</v>
      </c>
      <c r="D61" s="8" t="s">
        <v>153</v>
      </c>
      <c r="E61" s="13">
        <v>50</v>
      </c>
      <c r="F61" s="126">
        <f t="shared" si="52"/>
        <v>350.75799999999998</v>
      </c>
      <c r="G61" s="8" t="s">
        <v>26</v>
      </c>
      <c r="H61" s="8" t="s">
        <v>26</v>
      </c>
      <c r="I61" s="1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9"/>
      <c r="AB61" s="3"/>
      <c r="AC61" s="1"/>
      <c r="AD61" s="7"/>
      <c r="AE61" s="9"/>
      <c r="AF61" s="3"/>
      <c r="AG61" s="96">
        <v>201.34</v>
      </c>
      <c r="AH61" s="7"/>
      <c r="AI61" s="94">
        <v>153.25</v>
      </c>
      <c r="AJ61" s="3"/>
      <c r="AK61" s="1">
        <v>30.8</v>
      </c>
      <c r="AM61" s="3">
        <v>1</v>
      </c>
      <c r="AN61" s="3">
        <v>1</v>
      </c>
      <c r="AO61" s="3">
        <v>1.6</v>
      </c>
      <c r="AP61" s="3">
        <v>1.3</v>
      </c>
      <c r="AQ61" s="3">
        <v>1</v>
      </c>
      <c r="AS61" s="17">
        <f t="shared" si="44"/>
        <v>0</v>
      </c>
      <c r="AT61" s="17">
        <f t="shared" si="45"/>
        <v>0</v>
      </c>
      <c r="AU61" s="17">
        <f t="shared" si="46"/>
        <v>382.54599999999999</v>
      </c>
      <c r="AV61" s="17">
        <f t="shared" si="35"/>
        <v>275.85000000000002</v>
      </c>
      <c r="AW61" s="17">
        <f t="shared" si="36"/>
        <v>43.120000000000005</v>
      </c>
      <c r="AY61" s="17">
        <f t="shared" si="47"/>
        <v>701.51599999999996</v>
      </c>
      <c r="BA61" s="17">
        <v>1</v>
      </c>
      <c r="BB61" s="42">
        <v>49</v>
      </c>
      <c r="BC61" s="20">
        <v>71</v>
      </c>
      <c r="BD61" s="4">
        <v>41.2</v>
      </c>
      <c r="BE61" s="4">
        <v>41.058064516129001</v>
      </c>
      <c r="BF61" s="4">
        <v>41</v>
      </c>
      <c r="BG61" s="4">
        <v>41.1</v>
      </c>
      <c r="BH61" s="4">
        <v>41</v>
      </c>
      <c r="BI61" s="43">
        <v>40</v>
      </c>
      <c r="BJ61" s="20">
        <v>40</v>
      </c>
      <c r="BK61" s="4">
        <v>41</v>
      </c>
      <c r="BL61" s="4">
        <v>41</v>
      </c>
      <c r="BM61" s="4">
        <v>41</v>
      </c>
      <c r="BN61" s="4">
        <v>41</v>
      </c>
      <c r="BO61" s="9">
        <v>41</v>
      </c>
      <c r="BP61" s="22"/>
      <c r="BQ61" s="17">
        <v>1</v>
      </c>
      <c r="BS61" s="48">
        <f t="shared" si="48"/>
        <v>701.51599999999996</v>
      </c>
      <c r="BT61" s="49">
        <f t="shared" si="49"/>
        <v>701.51599999999996</v>
      </c>
      <c r="BU61" s="49">
        <f t="shared" si="50"/>
        <v>0</v>
      </c>
      <c r="BV61" s="50">
        <f t="shared" si="51"/>
        <v>0</v>
      </c>
    </row>
    <row r="62" spans="1:74" ht="18.75">
      <c r="A62" s="4">
        <v>121</v>
      </c>
      <c r="B62" s="8"/>
      <c r="C62" s="8" t="s">
        <v>189</v>
      </c>
      <c r="D62" s="8" t="s">
        <v>190</v>
      </c>
      <c r="E62" s="13">
        <v>100</v>
      </c>
      <c r="F62" s="126">
        <f t="shared" si="52"/>
        <v>614.98710000000005</v>
      </c>
      <c r="G62" s="8" t="s">
        <v>92</v>
      </c>
      <c r="H62" s="8" t="s">
        <v>80</v>
      </c>
      <c r="I62" s="10">
        <f t="shared" si="43"/>
        <v>614.98710000000005</v>
      </c>
      <c r="J62" s="4">
        <v>34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9"/>
      <c r="AB62" s="3"/>
      <c r="AC62" s="1"/>
      <c r="AD62" s="7"/>
      <c r="AE62" s="9"/>
      <c r="AF62" s="3"/>
      <c r="AG62" s="96">
        <v>175.82</v>
      </c>
      <c r="AH62" s="7"/>
      <c r="AI62" s="75">
        <v>57.92</v>
      </c>
      <c r="AJ62" s="3"/>
      <c r="AK62" s="76">
        <v>58.82</v>
      </c>
      <c r="AM62" s="3">
        <v>1</v>
      </c>
      <c r="AN62" s="3">
        <v>1</v>
      </c>
      <c r="AO62" s="3">
        <v>1.3</v>
      </c>
      <c r="AP62" s="3">
        <v>1</v>
      </c>
      <c r="AQ62" s="3">
        <v>1</v>
      </c>
      <c r="AS62" s="17">
        <f t="shared" si="44"/>
        <v>0</v>
      </c>
      <c r="AT62" s="17">
        <f t="shared" si="45"/>
        <v>0</v>
      </c>
      <c r="AU62" s="17">
        <f t="shared" si="46"/>
        <v>281.31200000000001</v>
      </c>
      <c r="AV62" s="17">
        <f t="shared" si="35"/>
        <v>86.88</v>
      </c>
      <c r="AW62" s="17">
        <f t="shared" si="36"/>
        <v>82.347999999999999</v>
      </c>
      <c r="AY62" s="17">
        <f t="shared" si="47"/>
        <v>450.54</v>
      </c>
      <c r="BA62" s="17">
        <v>1.1000000000000001</v>
      </c>
      <c r="BB62" s="42">
        <v>52</v>
      </c>
      <c r="BC62" s="20">
        <v>74</v>
      </c>
      <c r="BD62" s="4">
        <v>44.2</v>
      </c>
      <c r="BE62" s="4">
        <v>44.058064516129001</v>
      </c>
      <c r="BF62" s="4">
        <v>44</v>
      </c>
      <c r="BG62" s="4">
        <v>44.1</v>
      </c>
      <c r="BH62" s="4">
        <v>44</v>
      </c>
      <c r="BI62" s="43">
        <v>43</v>
      </c>
      <c r="BJ62" s="20">
        <v>43</v>
      </c>
      <c r="BK62" s="4">
        <v>44</v>
      </c>
      <c r="BL62" s="4">
        <v>44</v>
      </c>
      <c r="BM62" s="4">
        <v>44</v>
      </c>
      <c r="BN62" s="4">
        <v>44</v>
      </c>
      <c r="BO62" s="9">
        <v>44</v>
      </c>
      <c r="BP62" s="22"/>
      <c r="BQ62" s="17">
        <v>1.2649999999999999</v>
      </c>
      <c r="BS62" s="48">
        <f t="shared" si="48"/>
        <v>614.98710000000005</v>
      </c>
      <c r="BT62" s="49">
        <f t="shared" si="49"/>
        <v>450.54</v>
      </c>
      <c r="BU62" s="49">
        <f t="shared" si="50"/>
        <v>164.44710000000001</v>
      </c>
      <c r="BV62" s="50">
        <f t="shared" si="51"/>
        <v>0.26739926739926739</v>
      </c>
    </row>
    <row r="63" spans="1:74" ht="18.75">
      <c r="A63" s="4">
        <v>124</v>
      </c>
      <c r="B63" s="8"/>
      <c r="C63" s="8" t="s">
        <v>191</v>
      </c>
      <c r="D63" s="8" t="s">
        <v>192</v>
      </c>
      <c r="E63" s="13">
        <v>100</v>
      </c>
      <c r="F63" s="126">
        <f t="shared" si="52"/>
        <v>242.8</v>
      </c>
      <c r="G63" s="8" t="s">
        <v>74</v>
      </c>
      <c r="H63" s="8" t="s">
        <v>74</v>
      </c>
      <c r="I63" s="10">
        <f t="shared" si="43"/>
        <v>242.8</v>
      </c>
      <c r="J63" s="4">
        <v>37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9"/>
      <c r="AB63" s="3"/>
      <c r="AC63" s="1"/>
      <c r="AD63" s="7"/>
      <c r="AE63" s="9"/>
      <c r="AF63" s="3"/>
      <c r="AG63" s="96">
        <v>151.75</v>
      </c>
      <c r="AH63" s="7"/>
      <c r="AI63" s="9"/>
      <c r="AJ63" s="3"/>
      <c r="AK63" s="1"/>
      <c r="AM63" s="3">
        <v>1</v>
      </c>
      <c r="AN63" s="3">
        <v>1</v>
      </c>
      <c r="AO63" s="3">
        <v>1.3</v>
      </c>
      <c r="AP63" s="3">
        <v>1</v>
      </c>
      <c r="AQ63" s="3">
        <v>1</v>
      </c>
      <c r="AS63" s="17">
        <f t="shared" si="44"/>
        <v>0</v>
      </c>
      <c r="AT63" s="17">
        <f t="shared" si="45"/>
        <v>0</v>
      </c>
      <c r="AU63" s="17">
        <f t="shared" si="46"/>
        <v>242.8</v>
      </c>
      <c r="AV63" s="17">
        <f t="shared" si="35"/>
        <v>0</v>
      </c>
      <c r="AW63" s="17">
        <f t="shared" si="36"/>
        <v>0</v>
      </c>
      <c r="AY63" s="17">
        <f t="shared" si="47"/>
        <v>242.8</v>
      </c>
      <c r="BA63" s="17">
        <v>1</v>
      </c>
      <c r="BB63" s="42">
        <v>55</v>
      </c>
      <c r="BC63" s="20">
        <v>77</v>
      </c>
      <c r="BD63" s="4">
        <v>47.2</v>
      </c>
      <c r="BE63" s="4">
        <v>47.058064516129001</v>
      </c>
      <c r="BF63" s="4">
        <v>47</v>
      </c>
      <c r="BG63" s="4">
        <v>47.1</v>
      </c>
      <c r="BH63" s="4">
        <v>47</v>
      </c>
      <c r="BI63" s="43">
        <v>46</v>
      </c>
      <c r="BJ63" s="20">
        <v>46</v>
      </c>
      <c r="BK63" s="4">
        <v>47</v>
      </c>
      <c r="BL63" s="4">
        <v>47</v>
      </c>
      <c r="BM63" s="4">
        <v>47</v>
      </c>
      <c r="BN63" s="4">
        <v>47</v>
      </c>
      <c r="BO63" s="9">
        <v>47</v>
      </c>
      <c r="BP63" s="22"/>
      <c r="BQ63" s="17">
        <v>1</v>
      </c>
      <c r="BS63" s="48">
        <f t="shared" si="48"/>
        <v>242.8</v>
      </c>
      <c r="BT63" s="49">
        <f t="shared" si="49"/>
        <v>242.8</v>
      </c>
      <c r="BU63" s="49">
        <f t="shared" si="50"/>
        <v>0</v>
      </c>
      <c r="BV63" s="50">
        <f t="shared" si="51"/>
        <v>0</v>
      </c>
    </row>
    <row r="64" spans="1:74" ht="18.75">
      <c r="A64" s="4">
        <v>126</v>
      </c>
      <c r="B64" s="8"/>
      <c r="C64" s="8" t="s">
        <v>193</v>
      </c>
      <c r="D64" s="8" t="s">
        <v>194</v>
      </c>
      <c r="E64" s="13">
        <v>100</v>
      </c>
      <c r="F64" s="126">
        <f t="shared" si="52"/>
        <v>228.78399999999999</v>
      </c>
      <c r="G64" s="8" t="s">
        <v>71</v>
      </c>
      <c r="H64" s="8" t="s">
        <v>195</v>
      </c>
      <c r="I64" s="10">
        <f t="shared" si="43"/>
        <v>228.78399999999999</v>
      </c>
      <c r="J64" s="4">
        <v>39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9"/>
      <c r="AB64" s="3"/>
      <c r="AC64" s="1"/>
      <c r="AD64" s="7"/>
      <c r="AE64" s="9"/>
      <c r="AF64" s="3"/>
      <c r="AG64" s="96">
        <v>142.99</v>
      </c>
      <c r="AH64" s="7"/>
      <c r="AI64" s="9"/>
      <c r="AJ64" s="3"/>
      <c r="AK64" s="1"/>
      <c r="AM64" s="3">
        <v>1</v>
      </c>
      <c r="AN64" s="3">
        <v>1</v>
      </c>
      <c r="AO64" s="3">
        <v>1.3</v>
      </c>
      <c r="AP64" s="3">
        <v>1</v>
      </c>
      <c r="AQ64" s="3">
        <v>1</v>
      </c>
      <c r="AS64" s="17">
        <f t="shared" si="44"/>
        <v>0</v>
      </c>
      <c r="AT64" s="17">
        <f t="shared" si="45"/>
        <v>0</v>
      </c>
      <c r="AU64" s="17">
        <f t="shared" si="46"/>
        <v>228.78399999999999</v>
      </c>
      <c r="AV64" s="17">
        <f t="shared" si="35"/>
        <v>0</v>
      </c>
      <c r="AW64" s="17">
        <f t="shared" si="36"/>
        <v>0</v>
      </c>
      <c r="AY64" s="17">
        <f t="shared" si="47"/>
        <v>228.78399999999999</v>
      </c>
      <c r="BA64" s="17">
        <v>1</v>
      </c>
      <c r="BB64" s="42">
        <v>57</v>
      </c>
      <c r="BC64" s="20">
        <v>79</v>
      </c>
      <c r="BD64" s="4">
        <v>49.2</v>
      </c>
      <c r="BE64" s="4">
        <v>49.058064516129001</v>
      </c>
      <c r="BF64" s="4">
        <v>49</v>
      </c>
      <c r="BG64" s="4">
        <v>49.1</v>
      </c>
      <c r="BH64" s="4">
        <v>49</v>
      </c>
      <c r="BI64" s="43">
        <v>48</v>
      </c>
      <c r="BJ64" s="20">
        <v>48</v>
      </c>
      <c r="BK64" s="4">
        <v>49</v>
      </c>
      <c r="BL64" s="4">
        <v>49</v>
      </c>
      <c r="BM64" s="4">
        <v>49</v>
      </c>
      <c r="BN64" s="4">
        <v>49</v>
      </c>
      <c r="BO64" s="9">
        <v>49</v>
      </c>
      <c r="BP64" s="22"/>
      <c r="BQ64" s="17">
        <v>1</v>
      </c>
      <c r="BS64" s="48">
        <f t="shared" si="48"/>
        <v>228.78399999999999</v>
      </c>
      <c r="BT64" s="49">
        <f t="shared" si="49"/>
        <v>228.78399999999999</v>
      </c>
      <c r="BU64" s="49">
        <f t="shared" si="50"/>
        <v>0</v>
      </c>
      <c r="BV64" s="50">
        <f t="shared" si="51"/>
        <v>0</v>
      </c>
    </row>
    <row r="65" spans="1:74" ht="18.75">
      <c r="A65" s="4">
        <v>129</v>
      </c>
      <c r="B65" s="8"/>
      <c r="C65" s="8" t="s">
        <v>196</v>
      </c>
      <c r="D65" s="8" t="s">
        <v>197</v>
      </c>
      <c r="E65" s="13">
        <v>100</v>
      </c>
      <c r="F65" s="126">
        <f t="shared" si="52"/>
        <v>157.85900000000001</v>
      </c>
      <c r="G65" s="8" t="s">
        <v>29</v>
      </c>
      <c r="H65" s="8" t="s">
        <v>29</v>
      </c>
      <c r="I65" s="10">
        <f t="shared" si="43"/>
        <v>157.85900000000001</v>
      </c>
      <c r="J65" s="4">
        <v>42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9"/>
      <c r="AB65" s="3"/>
      <c r="AC65" s="1"/>
      <c r="AD65" s="7"/>
      <c r="AE65" s="9"/>
      <c r="AF65" s="3"/>
      <c r="AG65" s="96">
        <v>121.43</v>
      </c>
      <c r="AH65" s="7"/>
      <c r="AI65" s="9"/>
      <c r="AJ65" s="3"/>
      <c r="AK65" s="1"/>
      <c r="AM65" s="3">
        <v>1</v>
      </c>
      <c r="AN65" s="3">
        <v>1</v>
      </c>
      <c r="AO65" s="1">
        <v>1</v>
      </c>
      <c r="AP65" s="3">
        <v>1</v>
      </c>
      <c r="AQ65" s="3">
        <v>1</v>
      </c>
      <c r="AS65" s="17">
        <f t="shared" si="44"/>
        <v>0</v>
      </c>
      <c r="AT65" s="17">
        <f t="shared" si="45"/>
        <v>0</v>
      </c>
      <c r="AU65" s="17">
        <f t="shared" si="46"/>
        <v>157.85900000000001</v>
      </c>
      <c r="AV65" s="17">
        <f t="shared" si="35"/>
        <v>0</v>
      </c>
      <c r="AW65" s="17">
        <f t="shared" si="36"/>
        <v>0</v>
      </c>
      <c r="AY65" s="17">
        <f t="shared" si="47"/>
        <v>157.85900000000001</v>
      </c>
      <c r="BA65" s="17">
        <v>1</v>
      </c>
      <c r="BB65" s="42">
        <v>60</v>
      </c>
      <c r="BC65" s="20">
        <v>82</v>
      </c>
      <c r="BD65" s="4">
        <v>52.2</v>
      </c>
      <c r="BE65" s="4">
        <v>52.058064516129001</v>
      </c>
      <c r="BF65" s="4">
        <v>52</v>
      </c>
      <c r="BG65" s="4">
        <v>52.1</v>
      </c>
      <c r="BH65" s="4">
        <v>52</v>
      </c>
      <c r="BI65" s="43">
        <v>51</v>
      </c>
      <c r="BJ65" s="20">
        <v>51</v>
      </c>
      <c r="BK65" s="4">
        <v>52</v>
      </c>
      <c r="BL65" s="4">
        <v>52</v>
      </c>
      <c r="BM65" s="4">
        <v>52</v>
      </c>
      <c r="BN65" s="4">
        <v>52</v>
      </c>
      <c r="BO65" s="9">
        <v>52</v>
      </c>
      <c r="BP65" s="22"/>
      <c r="BQ65" s="17">
        <v>1</v>
      </c>
      <c r="BS65" s="48">
        <f t="shared" si="48"/>
        <v>157.85900000000001</v>
      </c>
      <c r="BT65" s="49">
        <f t="shared" si="49"/>
        <v>157.85900000000001</v>
      </c>
      <c r="BU65" s="49">
        <f t="shared" si="50"/>
        <v>0</v>
      </c>
      <c r="BV65" s="50">
        <f t="shared" si="51"/>
        <v>0</v>
      </c>
    </row>
    <row r="66" spans="1:74" ht="18.75">
      <c r="A66" s="4">
        <v>131</v>
      </c>
      <c r="B66" s="8"/>
      <c r="C66" s="8" t="s">
        <v>198</v>
      </c>
      <c r="D66" s="8" t="s">
        <v>199</v>
      </c>
      <c r="E66" s="13">
        <v>50</v>
      </c>
      <c r="F66" s="126">
        <f t="shared" si="52"/>
        <v>134.69750000000002</v>
      </c>
      <c r="G66" s="8" t="s">
        <v>70</v>
      </c>
      <c r="H66" s="8" t="s">
        <v>70</v>
      </c>
      <c r="I66" s="10">
        <f t="shared" si="43"/>
        <v>269.39500000000004</v>
      </c>
      <c r="J66" s="4">
        <v>44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9"/>
      <c r="AB66" s="3"/>
      <c r="AC66" s="1"/>
      <c r="AD66" s="7"/>
      <c r="AE66" s="9"/>
      <c r="AF66" s="3"/>
      <c r="AG66" s="96">
        <v>112.15</v>
      </c>
      <c r="AH66" s="7"/>
      <c r="AI66" s="75">
        <v>82.4</v>
      </c>
      <c r="AJ66" s="3"/>
      <c r="AK66" s="1"/>
      <c r="AM66" s="3">
        <v>1</v>
      </c>
      <c r="AN66" s="3">
        <v>1</v>
      </c>
      <c r="AO66" s="1">
        <v>1</v>
      </c>
      <c r="AP66" s="3">
        <v>1</v>
      </c>
      <c r="AQ66" s="3">
        <v>1</v>
      </c>
      <c r="AS66" s="17">
        <f t="shared" si="44"/>
        <v>0</v>
      </c>
      <c r="AT66" s="17">
        <f t="shared" si="45"/>
        <v>0</v>
      </c>
      <c r="AU66" s="17">
        <f t="shared" si="46"/>
        <v>145.79500000000002</v>
      </c>
      <c r="AV66" s="17">
        <f t="shared" si="35"/>
        <v>123.60000000000001</v>
      </c>
      <c r="AW66" s="17">
        <f t="shared" si="36"/>
        <v>0</v>
      </c>
      <c r="AY66" s="17">
        <f t="shared" si="47"/>
        <v>269.39500000000004</v>
      </c>
      <c r="BA66" s="17">
        <v>1</v>
      </c>
      <c r="BB66" s="42">
        <v>62</v>
      </c>
      <c r="BC66" s="20">
        <v>84</v>
      </c>
      <c r="BD66" s="4">
        <v>54.2</v>
      </c>
      <c r="BE66" s="4">
        <v>54.058064516129001</v>
      </c>
      <c r="BF66" s="4">
        <v>54</v>
      </c>
      <c r="BG66" s="4">
        <v>54.1</v>
      </c>
      <c r="BH66" s="4">
        <v>54</v>
      </c>
      <c r="BI66" s="43">
        <v>53</v>
      </c>
      <c r="BJ66" s="20">
        <v>53</v>
      </c>
      <c r="BK66" s="4">
        <v>54</v>
      </c>
      <c r="BL66" s="4">
        <v>54</v>
      </c>
      <c r="BM66" s="4">
        <v>54</v>
      </c>
      <c r="BN66" s="4">
        <v>54</v>
      </c>
      <c r="BO66" s="9">
        <v>54</v>
      </c>
      <c r="BP66" s="22"/>
      <c r="BQ66" s="17">
        <v>1</v>
      </c>
      <c r="BS66" s="48">
        <f t="shared" si="48"/>
        <v>269.39500000000004</v>
      </c>
      <c r="BT66" s="49">
        <f t="shared" si="49"/>
        <v>269.39500000000004</v>
      </c>
      <c r="BU66" s="49">
        <f t="shared" si="50"/>
        <v>0</v>
      </c>
      <c r="BV66" s="50">
        <f t="shared" si="51"/>
        <v>0</v>
      </c>
    </row>
    <row r="67" spans="1:74" ht="18.75">
      <c r="A67" s="4">
        <v>132</v>
      </c>
      <c r="B67" s="8"/>
      <c r="C67" s="8" t="s">
        <v>200</v>
      </c>
      <c r="D67" s="8" t="s">
        <v>201</v>
      </c>
      <c r="E67" s="13">
        <v>100</v>
      </c>
      <c r="F67" s="126">
        <f t="shared" si="52"/>
        <v>144.61199999999999</v>
      </c>
      <c r="G67" s="8" t="s">
        <v>71</v>
      </c>
      <c r="H67" s="8" t="s">
        <v>71</v>
      </c>
      <c r="I67" s="10">
        <f t="shared" si="43"/>
        <v>144.61199999999999</v>
      </c>
      <c r="J67" s="4">
        <v>45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9"/>
      <c r="AB67" s="3"/>
      <c r="AC67" s="1"/>
      <c r="AD67" s="7"/>
      <c r="AE67" s="9"/>
      <c r="AF67" s="3"/>
      <c r="AG67" s="96">
        <v>111.24</v>
      </c>
      <c r="AH67" s="7"/>
      <c r="AI67" s="9"/>
      <c r="AJ67" s="3"/>
      <c r="AK67" s="1"/>
      <c r="AM67" s="3">
        <v>1</v>
      </c>
      <c r="AN67" s="3">
        <v>1</v>
      </c>
      <c r="AO67" s="1">
        <v>1</v>
      </c>
      <c r="AP67" s="3">
        <v>1</v>
      </c>
      <c r="AQ67" s="3">
        <v>1</v>
      </c>
      <c r="AS67" s="17">
        <f t="shared" si="44"/>
        <v>0</v>
      </c>
      <c r="AT67" s="17">
        <f t="shared" si="45"/>
        <v>0</v>
      </c>
      <c r="AU67" s="17">
        <f t="shared" si="46"/>
        <v>144.61199999999999</v>
      </c>
      <c r="AV67" s="17">
        <f t="shared" si="35"/>
        <v>0</v>
      </c>
      <c r="AW67" s="17">
        <f t="shared" si="36"/>
        <v>0</v>
      </c>
      <c r="AY67" s="17">
        <f t="shared" si="47"/>
        <v>144.61199999999999</v>
      </c>
      <c r="BA67" s="17">
        <v>1</v>
      </c>
      <c r="BB67" s="42">
        <v>63</v>
      </c>
      <c r="BC67" s="20">
        <v>85</v>
      </c>
      <c r="BD67" s="4">
        <v>55.2</v>
      </c>
      <c r="BE67" s="4">
        <v>55.058064516129001</v>
      </c>
      <c r="BF67" s="4">
        <v>55</v>
      </c>
      <c r="BG67" s="4">
        <v>55.1</v>
      </c>
      <c r="BH67" s="4">
        <v>55</v>
      </c>
      <c r="BI67" s="43">
        <v>54</v>
      </c>
      <c r="BJ67" s="20">
        <v>54</v>
      </c>
      <c r="BK67" s="4">
        <v>55</v>
      </c>
      <c r="BL67" s="4">
        <v>55</v>
      </c>
      <c r="BM67" s="4">
        <v>55</v>
      </c>
      <c r="BN67" s="4">
        <v>55</v>
      </c>
      <c r="BO67" s="9">
        <v>55</v>
      </c>
      <c r="BP67" s="22"/>
      <c r="BQ67" s="17">
        <v>1</v>
      </c>
      <c r="BS67" s="48">
        <f t="shared" si="48"/>
        <v>144.61199999999999</v>
      </c>
      <c r="BT67" s="49">
        <f t="shared" si="49"/>
        <v>144.61199999999999</v>
      </c>
      <c r="BU67" s="49">
        <f t="shared" si="50"/>
        <v>0</v>
      </c>
      <c r="BV67" s="50">
        <f t="shared" si="51"/>
        <v>0</v>
      </c>
    </row>
    <row r="68" spans="1:74" ht="18.75">
      <c r="A68" s="4">
        <v>133</v>
      </c>
      <c r="B68" s="8"/>
      <c r="C68" s="8" t="s">
        <v>202</v>
      </c>
      <c r="D68" s="8" t="s">
        <v>203</v>
      </c>
      <c r="E68" s="13">
        <v>100</v>
      </c>
      <c r="F68" s="126">
        <f t="shared" si="52"/>
        <v>127.959</v>
      </c>
      <c r="G68" s="8" t="s">
        <v>27</v>
      </c>
      <c r="H68" s="8" t="s">
        <v>27</v>
      </c>
      <c r="I68" s="10">
        <f t="shared" si="43"/>
        <v>127.959</v>
      </c>
      <c r="J68" s="4">
        <v>46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9"/>
      <c r="AB68" s="3"/>
      <c r="AC68" s="1"/>
      <c r="AD68" s="7"/>
      <c r="AE68" s="9"/>
      <c r="AF68" s="3"/>
      <c r="AG68" s="96">
        <v>98.43</v>
      </c>
      <c r="AH68" s="7"/>
      <c r="AI68" s="9"/>
      <c r="AJ68" s="3"/>
      <c r="AK68" s="1"/>
      <c r="AM68" s="3">
        <v>1</v>
      </c>
      <c r="AN68" s="3">
        <v>1</v>
      </c>
      <c r="AO68" s="1">
        <v>1</v>
      </c>
      <c r="AP68" s="3">
        <v>1</v>
      </c>
      <c r="AQ68" s="3">
        <v>1</v>
      </c>
      <c r="AS68" s="17">
        <f t="shared" si="44"/>
        <v>0</v>
      </c>
      <c r="AT68" s="17">
        <f t="shared" si="45"/>
        <v>0</v>
      </c>
      <c r="AU68" s="17">
        <f t="shared" si="46"/>
        <v>127.959</v>
      </c>
      <c r="AV68" s="17">
        <f t="shared" si="35"/>
        <v>0</v>
      </c>
      <c r="AW68" s="17">
        <f t="shared" si="36"/>
        <v>0</v>
      </c>
      <c r="AY68" s="17">
        <f t="shared" si="47"/>
        <v>127.959</v>
      </c>
      <c r="BA68" s="17">
        <v>1</v>
      </c>
      <c r="BB68" s="42">
        <v>64</v>
      </c>
      <c r="BC68" s="20">
        <v>86</v>
      </c>
      <c r="BD68" s="4">
        <v>56.2</v>
      </c>
      <c r="BE68" s="4">
        <v>56.058064516129001</v>
      </c>
      <c r="BF68" s="4">
        <v>56</v>
      </c>
      <c r="BG68" s="4">
        <v>56.1</v>
      </c>
      <c r="BH68" s="4">
        <v>56</v>
      </c>
      <c r="BI68" s="43">
        <v>55</v>
      </c>
      <c r="BJ68" s="20">
        <v>55</v>
      </c>
      <c r="BK68" s="4">
        <v>56</v>
      </c>
      <c r="BL68" s="4">
        <v>56</v>
      </c>
      <c r="BM68" s="4">
        <v>56</v>
      </c>
      <c r="BN68" s="4">
        <v>56</v>
      </c>
      <c r="BO68" s="9">
        <v>56</v>
      </c>
      <c r="BP68" s="22"/>
      <c r="BQ68" s="17">
        <v>1</v>
      </c>
      <c r="BS68" s="48">
        <f t="shared" si="48"/>
        <v>127.959</v>
      </c>
      <c r="BT68" s="49">
        <f t="shared" si="49"/>
        <v>127.959</v>
      </c>
      <c r="BU68" s="49">
        <f t="shared" si="50"/>
        <v>0</v>
      </c>
      <c r="BV68" s="50">
        <f t="shared" si="51"/>
        <v>0</v>
      </c>
    </row>
    <row r="69" spans="1:74" ht="18.75">
      <c r="A69" s="4">
        <v>134</v>
      </c>
      <c r="B69" s="8"/>
      <c r="C69" s="8" t="s">
        <v>204</v>
      </c>
      <c r="D69" s="8" t="s">
        <v>205</v>
      </c>
      <c r="E69" s="13">
        <v>100</v>
      </c>
      <c r="F69" s="126">
        <f t="shared" si="52"/>
        <v>205.42</v>
      </c>
      <c r="G69" s="8" t="s">
        <v>25</v>
      </c>
      <c r="H69" s="8" t="s">
        <v>25</v>
      </c>
      <c r="I69" s="10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9"/>
      <c r="AB69" s="3"/>
      <c r="AC69" s="1"/>
      <c r="AD69" s="7"/>
      <c r="AE69" s="9"/>
      <c r="AF69" s="3"/>
      <c r="AG69" s="96">
        <v>90.85</v>
      </c>
      <c r="AH69" s="7"/>
      <c r="AI69" s="75">
        <v>58.21</v>
      </c>
      <c r="AJ69" s="3"/>
      <c r="AK69" s="1"/>
      <c r="AM69" s="3">
        <v>1</v>
      </c>
      <c r="AN69" s="3">
        <v>1</v>
      </c>
      <c r="AO69" s="1">
        <v>1</v>
      </c>
      <c r="AP69" s="3">
        <v>1</v>
      </c>
      <c r="AQ69" s="3">
        <v>1</v>
      </c>
      <c r="AS69" s="17">
        <f t="shared" si="44"/>
        <v>0</v>
      </c>
      <c r="AT69" s="17">
        <f t="shared" si="45"/>
        <v>0</v>
      </c>
      <c r="AU69" s="17">
        <f t="shared" si="46"/>
        <v>118.10499999999999</v>
      </c>
      <c r="AV69" s="17">
        <f t="shared" si="35"/>
        <v>87.314999999999998</v>
      </c>
      <c r="AW69" s="17">
        <f t="shared" si="36"/>
        <v>0</v>
      </c>
      <c r="AY69" s="17">
        <f t="shared" si="47"/>
        <v>205.42</v>
      </c>
      <c r="BA69" s="17">
        <v>1</v>
      </c>
      <c r="BB69" s="42">
        <v>65</v>
      </c>
      <c r="BC69" s="20">
        <v>87</v>
      </c>
      <c r="BD69" s="4">
        <v>57.2</v>
      </c>
      <c r="BE69" s="4">
        <v>57.058064516129001</v>
      </c>
      <c r="BF69" s="4">
        <v>57</v>
      </c>
      <c r="BG69" s="4">
        <v>57.1</v>
      </c>
      <c r="BH69" s="4">
        <v>57</v>
      </c>
      <c r="BI69" s="43">
        <v>56</v>
      </c>
      <c r="BJ69" s="20">
        <v>56</v>
      </c>
      <c r="BK69" s="4">
        <v>57</v>
      </c>
      <c r="BL69" s="4">
        <v>57</v>
      </c>
      <c r="BM69" s="4">
        <v>57</v>
      </c>
      <c r="BN69" s="4">
        <v>57</v>
      </c>
      <c r="BO69" s="9">
        <v>57</v>
      </c>
      <c r="BP69" s="22"/>
      <c r="BQ69" s="17">
        <v>1</v>
      </c>
      <c r="BS69" s="48">
        <f t="shared" si="48"/>
        <v>205.42</v>
      </c>
      <c r="BT69" s="49">
        <f t="shared" si="49"/>
        <v>205.42</v>
      </c>
      <c r="BU69" s="49">
        <f t="shared" si="50"/>
        <v>0</v>
      </c>
      <c r="BV69" s="50">
        <f t="shared" si="51"/>
        <v>0</v>
      </c>
    </row>
    <row r="70" spans="1:74" ht="18.75">
      <c r="A70" s="4">
        <v>139</v>
      </c>
      <c r="B70" s="8"/>
      <c r="C70" s="72" t="s">
        <v>207</v>
      </c>
      <c r="D70" s="72" t="s">
        <v>208</v>
      </c>
      <c r="E70" s="71">
        <v>100</v>
      </c>
      <c r="F70" s="126">
        <f t="shared" si="52"/>
        <v>411.91000000000008</v>
      </c>
      <c r="G70" s="8" t="s">
        <v>85</v>
      </c>
      <c r="H70" s="72" t="s">
        <v>85</v>
      </c>
      <c r="I70" s="10">
        <f t="shared" si="43"/>
        <v>411.91000000000008</v>
      </c>
      <c r="J70" s="4">
        <v>52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9"/>
      <c r="AB70" s="3"/>
      <c r="AC70" s="1"/>
      <c r="AD70" s="7"/>
      <c r="AE70" s="75">
        <v>242.3</v>
      </c>
      <c r="AF70" s="3"/>
      <c r="AG70" s="1"/>
      <c r="AH70" s="7"/>
      <c r="AI70" s="9"/>
      <c r="AJ70" s="3"/>
      <c r="AK70" s="1"/>
      <c r="AM70" s="3">
        <v>1</v>
      </c>
      <c r="AN70" s="3">
        <v>1.6</v>
      </c>
      <c r="AO70" s="3">
        <v>1</v>
      </c>
      <c r="AP70" s="3">
        <v>1</v>
      </c>
      <c r="AQ70" s="3">
        <v>1</v>
      </c>
      <c r="AS70" s="17">
        <f t="shared" si="44"/>
        <v>0</v>
      </c>
      <c r="AT70" s="17">
        <f t="shared" si="45"/>
        <v>411.91000000000008</v>
      </c>
      <c r="AU70" s="17">
        <f t="shared" si="46"/>
        <v>0</v>
      </c>
      <c r="AV70" s="17">
        <f t="shared" si="35"/>
        <v>0</v>
      </c>
      <c r="AW70" s="17">
        <f t="shared" si="36"/>
        <v>0</v>
      </c>
      <c r="AY70" s="17">
        <f t="shared" si="47"/>
        <v>411.91000000000008</v>
      </c>
      <c r="BA70" s="17">
        <v>1</v>
      </c>
      <c r="BB70" s="42">
        <v>70</v>
      </c>
      <c r="BC70" s="20">
        <v>92</v>
      </c>
      <c r="BD70" s="4">
        <v>62.2</v>
      </c>
      <c r="BE70" s="4">
        <v>62.058064516129001</v>
      </c>
      <c r="BF70" s="4">
        <v>62</v>
      </c>
      <c r="BG70" s="4">
        <v>62.1</v>
      </c>
      <c r="BH70" s="4">
        <v>62</v>
      </c>
      <c r="BI70" s="43">
        <v>61</v>
      </c>
      <c r="BJ70" s="20">
        <v>61</v>
      </c>
      <c r="BK70" s="4">
        <v>62</v>
      </c>
      <c r="BL70" s="4">
        <v>62</v>
      </c>
      <c r="BM70" s="4">
        <v>62</v>
      </c>
      <c r="BN70" s="4">
        <v>62</v>
      </c>
      <c r="BO70" s="9">
        <v>62</v>
      </c>
      <c r="BP70" s="22"/>
      <c r="BQ70" s="17">
        <v>1</v>
      </c>
      <c r="BS70" s="48">
        <f t="shared" si="48"/>
        <v>411.91000000000008</v>
      </c>
      <c r="BT70" s="49">
        <f t="shared" si="49"/>
        <v>411.91000000000008</v>
      </c>
      <c r="BU70" s="49">
        <f t="shared" si="50"/>
        <v>0</v>
      </c>
      <c r="BV70" s="50">
        <f t="shared" si="51"/>
        <v>0</v>
      </c>
    </row>
    <row r="71" spans="1:74" ht="18.75">
      <c r="A71" s="4">
        <v>140</v>
      </c>
      <c r="B71" s="8"/>
      <c r="C71" s="72" t="s">
        <v>209</v>
      </c>
      <c r="D71" s="72" t="s">
        <v>210</v>
      </c>
      <c r="E71" s="71">
        <v>100</v>
      </c>
      <c r="F71" s="126">
        <f t="shared" si="52"/>
        <v>335.03600000000006</v>
      </c>
      <c r="G71" s="8" t="s">
        <v>77</v>
      </c>
      <c r="H71" s="72" t="s">
        <v>77</v>
      </c>
      <c r="I71" s="1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9"/>
      <c r="AB71" s="3"/>
      <c r="AC71" s="1"/>
      <c r="AD71" s="7"/>
      <c r="AE71" s="75">
        <v>197.08</v>
      </c>
      <c r="AF71" s="3"/>
      <c r="AG71" s="1"/>
      <c r="AH71" s="7"/>
      <c r="AI71" s="9"/>
      <c r="AJ71" s="3"/>
      <c r="AK71" s="1"/>
      <c r="AM71" s="3">
        <v>1</v>
      </c>
      <c r="AN71" s="3">
        <v>1.6</v>
      </c>
      <c r="AO71" s="3">
        <v>1</v>
      </c>
      <c r="AP71" s="3">
        <v>1</v>
      </c>
      <c r="AQ71" s="3">
        <v>1</v>
      </c>
      <c r="AS71" s="17">
        <f t="shared" si="44"/>
        <v>0</v>
      </c>
      <c r="AT71" s="17">
        <f t="shared" si="45"/>
        <v>335.03600000000006</v>
      </c>
      <c r="AU71" s="17">
        <f t="shared" si="46"/>
        <v>0</v>
      </c>
      <c r="AV71" s="17">
        <f t="shared" si="35"/>
        <v>0</v>
      </c>
      <c r="AW71" s="17">
        <f t="shared" si="36"/>
        <v>0</v>
      </c>
      <c r="AY71" s="17">
        <f t="shared" si="47"/>
        <v>335.03600000000006</v>
      </c>
      <c r="BA71" s="17">
        <v>1</v>
      </c>
      <c r="BB71" s="42">
        <v>71</v>
      </c>
      <c r="BC71" s="20">
        <v>93</v>
      </c>
      <c r="BD71" s="4">
        <v>63.2</v>
      </c>
      <c r="BE71" s="4">
        <v>63.058064516129001</v>
      </c>
      <c r="BF71" s="4">
        <v>63</v>
      </c>
      <c r="BG71" s="4">
        <v>63.1</v>
      </c>
      <c r="BH71" s="4">
        <v>63</v>
      </c>
      <c r="BI71" s="43">
        <v>62</v>
      </c>
      <c r="BJ71" s="20">
        <v>62</v>
      </c>
      <c r="BK71" s="4">
        <v>63</v>
      </c>
      <c r="BL71" s="4">
        <v>63</v>
      </c>
      <c r="BM71" s="4">
        <v>63</v>
      </c>
      <c r="BN71" s="4">
        <v>63</v>
      </c>
      <c r="BO71" s="9">
        <v>63</v>
      </c>
      <c r="BP71" s="22"/>
      <c r="BQ71" s="17">
        <v>1</v>
      </c>
      <c r="BS71" s="48">
        <f t="shared" si="48"/>
        <v>335.03600000000006</v>
      </c>
      <c r="BT71" s="49">
        <f t="shared" si="49"/>
        <v>335.03600000000006</v>
      </c>
      <c r="BU71" s="49">
        <f t="shared" si="50"/>
        <v>0</v>
      </c>
      <c r="BV71" s="50">
        <f t="shared" si="51"/>
        <v>0</v>
      </c>
    </row>
    <row r="72" spans="1:74" ht="18.75">
      <c r="A72" s="4">
        <v>141</v>
      </c>
      <c r="B72" s="8"/>
      <c r="C72" s="72" t="s">
        <v>211</v>
      </c>
      <c r="D72" s="72" t="s">
        <v>212</v>
      </c>
      <c r="E72" s="71">
        <v>100</v>
      </c>
      <c r="F72" s="126">
        <f t="shared" si="52"/>
        <v>223.27199999999999</v>
      </c>
      <c r="G72" s="8" t="s">
        <v>213</v>
      </c>
      <c r="H72" s="72" t="s">
        <v>213</v>
      </c>
      <c r="I72" s="1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9"/>
      <c r="AB72" s="3"/>
      <c r="AC72" s="1"/>
      <c r="AD72" s="7"/>
      <c r="AE72" s="75">
        <v>159.47999999999999</v>
      </c>
      <c r="AF72" s="3"/>
      <c r="AG72" s="1"/>
      <c r="AH72" s="7"/>
      <c r="AI72" s="9"/>
      <c r="AJ72" s="3"/>
      <c r="AK72" s="1"/>
      <c r="AM72" s="3">
        <v>1</v>
      </c>
      <c r="AN72" s="3">
        <v>1.3</v>
      </c>
      <c r="AO72" s="3">
        <v>1</v>
      </c>
      <c r="AP72" s="3">
        <v>1</v>
      </c>
      <c r="AQ72" s="3">
        <v>1</v>
      </c>
      <c r="AS72" s="17">
        <f t="shared" si="44"/>
        <v>0</v>
      </c>
      <c r="AT72" s="17">
        <f t="shared" si="45"/>
        <v>223.27199999999999</v>
      </c>
      <c r="AU72" s="17">
        <f t="shared" si="46"/>
        <v>0</v>
      </c>
      <c r="AV72" s="17">
        <f t="shared" si="35"/>
        <v>0</v>
      </c>
      <c r="AW72" s="17">
        <f t="shared" si="36"/>
        <v>0</v>
      </c>
      <c r="AY72" s="17">
        <f t="shared" si="47"/>
        <v>223.27199999999999</v>
      </c>
      <c r="BA72" s="17">
        <v>1</v>
      </c>
      <c r="BB72" s="42">
        <v>72</v>
      </c>
      <c r="BC72" s="20">
        <v>94</v>
      </c>
      <c r="BD72" s="4">
        <v>64.2</v>
      </c>
      <c r="BE72" s="4">
        <v>64.058064516128994</v>
      </c>
      <c r="BF72" s="4">
        <v>64</v>
      </c>
      <c r="BG72" s="4">
        <v>64.099999999999994</v>
      </c>
      <c r="BH72" s="4">
        <v>64</v>
      </c>
      <c r="BI72" s="43">
        <v>63</v>
      </c>
      <c r="BJ72" s="20">
        <v>63</v>
      </c>
      <c r="BK72" s="4">
        <v>64</v>
      </c>
      <c r="BL72" s="4">
        <v>64</v>
      </c>
      <c r="BM72" s="4">
        <v>64</v>
      </c>
      <c r="BN72" s="4">
        <v>64</v>
      </c>
      <c r="BO72" s="9">
        <v>64</v>
      </c>
      <c r="BP72" s="22"/>
      <c r="BQ72" s="17">
        <v>1</v>
      </c>
      <c r="BS72" s="48">
        <f t="shared" si="48"/>
        <v>223.27199999999999</v>
      </c>
      <c r="BT72" s="49">
        <f t="shared" si="49"/>
        <v>223.27199999999999</v>
      </c>
      <c r="BU72" s="49">
        <f t="shared" si="50"/>
        <v>0</v>
      </c>
      <c r="BV72" s="50">
        <f t="shared" si="51"/>
        <v>0</v>
      </c>
    </row>
    <row r="73" spans="1:74" ht="18.75">
      <c r="A73" s="4">
        <v>143</v>
      </c>
      <c r="B73" s="8"/>
      <c r="C73" s="72" t="s">
        <v>214</v>
      </c>
      <c r="D73" s="72" t="s">
        <v>215</v>
      </c>
      <c r="E73" s="71">
        <v>100</v>
      </c>
      <c r="F73" s="126">
        <f t="shared" si="52"/>
        <v>311.48</v>
      </c>
      <c r="G73" s="8" t="s">
        <v>78</v>
      </c>
      <c r="H73" s="72" t="s">
        <v>78</v>
      </c>
      <c r="I73" s="10">
        <f t="shared" si="43"/>
        <v>311.48</v>
      </c>
      <c r="J73" s="4">
        <v>56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9"/>
      <c r="AB73" s="3"/>
      <c r="AC73" s="1"/>
      <c r="AD73" s="7"/>
      <c r="AE73" s="75">
        <v>150.02000000000001</v>
      </c>
      <c r="AF73" s="3"/>
      <c r="AG73" s="76">
        <v>78.040000000000006</v>
      </c>
      <c r="AH73" s="7"/>
      <c r="AI73" s="9"/>
      <c r="AJ73" s="3"/>
      <c r="AK73" s="1"/>
      <c r="AM73" s="3">
        <v>1</v>
      </c>
      <c r="AN73" s="3">
        <v>1.3</v>
      </c>
      <c r="AO73" s="3">
        <v>1</v>
      </c>
      <c r="AP73" s="3">
        <v>1</v>
      </c>
      <c r="AQ73" s="3">
        <v>1</v>
      </c>
      <c r="AS73" s="17">
        <f t="shared" si="44"/>
        <v>0</v>
      </c>
      <c r="AT73" s="17">
        <f t="shared" si="45"/>
        <v>210.02800000000002</v>
      </c>
      <c r="AU73" s="17">
        <f t="shared" si="46"/>
        <v>101.45200000000001</v>
      </c>
      <c r="AV73" s="17">
        <f t="shared" si="35"/>
        <v>0</v>
      </c>
      <c r="AW73" s="17">
        <f t="shared" si="36"/>
        <v>0</v>
      </c>
      <c r="AY73" s="17">
        <f t="shared" si="47"/>
        <v>311.48</v>
      </c>
      <c r="BA73" s="17">
        <v>1</v>
      </c>
      <c r="BB73" s="42">
        <v>74</v>
      </c>
      <c r="BC73" s="20">
        <v>96</v>
      </c>
      <c r="BD73" s="4">
        <v>66.2</v>
      </c>
      <c r="BE73" s="4">
        <v>66.058064516128994</v>
      </c>
      <c r="BF73" s="4">
        <v>66</v>
      </c>
      <c r="BG73" s="4">
        <v>66.099999999999994</v>
      </c>
      <c r="BH73" s="4">
        <v>66</v>
      </c>
      <c r="BI73" s="43">
        <v>65</v>
      </c>
      <c r="BJ73" s="20">
        <v>65</v>
      </c>
      <c r="BK73" s="4">
        <v>66</v>
      </c>
      <c r="BL73" s="4">
        <v>66</v>
      </c>
      <c r="BM73" s="4">
        <v>66</v>
      </c>
      <c r="BN73" s="4">
        <v>66</v>
      </c>
      <c r="BO73" s="9">
        <v>66</v>
      </c>
      <c r="BP73" s="22"/>
      <c r="BQ73" s="17">
        <v>1</v>
      </c>
      <c r="BS73" s="48">
        <f t="shared" si="48"/>
        <v>311.48</v>
      </c>
      <c r="BT73" s="49">
        <f t="shared" si="49"/>
        <v>311.48</v>
      </c>
      <c r="BU73" s="49">
        <f t="shared" si="50"/>
        <v>0</v>
      </c>
      <c r="BV73" s="50">
        <f t="shared" si="51"/>
        <v>0</v>
      </c>
    </row>
    <row r="74" spans="1:74" ht="18.75">
      <c r="A74" s="4">
        <v>146</v>
      </c>
      <c r="B74" s="8"/>
      <c r="C74" s="72" t="s">
        <v>139</v>
      </c>
      <c r="D74" s="72" t="s">
        <v>216</v>
      </c>
      <c r="E74" s="71">
        <v>100</v>
      </c>
      <c r="F74" s="126">
        <f t="shared" si="52"/>
        <v>205.56200000000001</v>
      </c>
      <c r="G74" s="8" t="s">
        <v>32</v>
      </c>
      <c r="H74" s="72" t="s">
        <v>32</v>
      </c>
      <c r="I74" s="10">
        <f t="shared" si="43"/>
        <v>205.56200000000001</v>
      </c>
      <c r="J74" s="4">
        <v>59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9"/>
      <c r="AB74" s="3"/>
      <c r="AC74" s="1"/>
      <c r="AD74" s="7"/>
      <c r="AE74" s="75">
        <v>146.83000000000001</v>
      </c>
      <c r="AF74" s="3"/>
      <c r="AG74" s="1"/>
      <c r="AH74" s="7"/>
      <c r="AI74" s="9"/>
      <c r="AJ74" s="3"/>
      <c r="AK74" s="1"/>
      <c r="AM74" s="3">
        <v>1</v>
      </c>
      <c r="AN74" s="3">
        <v>1.3</v>
      </c>
      <c r="AO74" s="3">
        <v>1</v>
      </c>
      <c r="AP74" s="3">
        <v>1</v>
      </c>
      <c r="AQ74" s="3">
        <v>1</v>
      </c>
      <c r="AS74" s="17">
        <f t="shared" si="44"/>
        <v>0</v>
      </c>
      <c r="AT74" s="17">
        <f t="shared" si="45"/>
        <v>205.56200000000001</v>
      </c>
      <c r="AU74" s="17">
        <f t="shared" si="46"/>
        <v>0</v>
      </c>
      <c r="AV74" s="17">
        <f t="shared" si="35"/>
        <v>0</v>
      </c>
      <c r="AW74" s="17">
        <f t="shared" si="36"/>
        <v>0</v>
      </c>
      <c r="AY74" s="17">
        <f t="shared" si="47"/>
        <v>205.56200000000001</v>
      </c>
      <c r="BA74" s="17">
        <v>1</v>
      </c>
      <c r="BB74" s="42">
        <v>77</v>
      </c>
      <c r="BC74" s="20">
        <v>99</v>
      </c>
      <c r="BD74" s="4">
        <v>69.2</v>
      </c>
      <c r="BE74" s="4">
        <v>69.058064516128994</v>
      </c>
      <c r="BF74" s="4">
        <v>69</v>
      </c>
      <c r="BG74" s="4">
        <v>69.099999999999994</v>
      </c>
      <c r="BH74" s="4">
        <v>69</v>
      </c>
      <c r="BI74" s="43">
        <v>68</v>
      </c>
      <c r="BJ74" s="20">
        <v>68</v>
      </c>
      <c r="BK74" s="4">
        <v>69</v>
      </c>
      <c r="BL74" s="4">
        <v>69</v>
      </c>
      <c r="BM74" s="4">
        <v>69</v>
      </c>
      <c r="BN74" s="4">
        <v>69</v>
      </c>
      <c r="BO74" s="9">
        <v>69</v>
      </c>
      <c r="BP74" s="22"/>
      <c r="BQ74" s="17">
        <v>1</v>
      </c>
      <c r="BS74" s="48">
        <f t="shared" si="48"/>
        <v>205.56200000000001</v>
      </c>
      <c r="BT74" s="49">
        <f t="shared" si="49"/>
        <v>205.56200000000001</v>
      </c>
      <c r="BU74" s="49">
        <f t="shared" si="50"/>
        <v>0</v>
      </c>
      <c r="BV74" s="50">
        <f t="shared" si="51"/>
        <v>0</v>
      </c>
    </row>
    <row r="75" spans="1:74" ht="18.75">
      <c r="A75" s="4">
        <v>147</v>
      </c>
      <c r="B75" s="8"/>
      <c r="C75" s="72" t="s">
        <v>217</v>
      </c>
      <c r="D75" s="72" t="s">
        <v>218</v>
      </c>
      <c r="E75" s="71">
        <v>100</v>
      </c>
      <c r="F75" s="126">
        <f t="shared" si="52"/>
        <v>167.55199999999999</v>
      </c>
      <c r="G75" s="8" t="s">
        <v>92</v>
      </c>
      <c r="H75" s="72" t="s">
        <v>219</v>
      </c>
      <c r="I75" s="10">
        <f t="shared" si="43"/>
        <v>167.55199999999999</v>
      </c>
      <c r="J75" s="4">
        <v>60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9"/>
      <c r="AB75" s="3"/>
      <c r="AC75" s="1"/>
      <c r="AD75" s="7"/>
      <c r="AE75" s="75">
        <v>119.68</v>
      </c>
      <c r="AF75" s="3"/>
      <c r="AG75" s="1"/>
      <c r="AH75" s="7"/>
      <c r="AI75" s="9"/>
      <c r="AJ75" s="3"/>
      <c r="AK75" s="1"/>
      <c r="AM75" s="3">
        <v>1</v>
      </c>
      <c r="AN75" s="3">
        <v>1.3</v>
      </c>
      <c r="AO75" s="3">
        <v>1</v>
      </c>
      <c r="AP75" s="3">
        <v>1</v>
      </c>
      <c r="AQ75" s="3">
        <v>1</v>
      </c>
      <c r="AS75" s="17">
        <f t="shared" si="44"/>
        <v>0</v>
      </c>
      <c r="AT75" s="17">
        <f t="shared" si="45"/>
        <v>167.55199999999999</v>
      </c>
      <c r="AU75" s="17">
        <f t="shared" si="46"/>
        <v>0</v>
      </c>
      <c r="AV75" s="17">
        <f t="shared" si="35"/>
        <v>0</v>
      </c>
      <c r="AW75" s="17">
        <f t="shared" si="36"/>
        <v>0</v>
      </c>
      <c r="AY75" s="17">
        <f t="shared" si="47"/>
        <v>167.55199999999999</v>
      </c>
      <c r="BA75" s="17">
        <v>1</v>
      </c>
      <c r="BB75" s="42">
        <v>78</v>
      </c>
      <c r="BC75" s="20">
        <v>100</v>
      </c>
      <c r="BD75" s="4">
        <v>70.2</v>
      </c>
      <c r="BE75" s="4">
        <v>70.058064516128994</v>
      </c>
      <c r="BF75" s="4">
        <v>70</v>
      </c>
      <c r="BG75" s="4">
        <v>70.099999999999994</v>
      </c>
      <c r="BH75" s="4">
        <v>70</v>
      </c>
      <c r="BI75" s="43">
        <v>69</v>
      </c>
      <c r="BJ75" s="20">
        <v>69</v>
      </c>
      <c r="BK75" s="4">
        <v>70</v>
      </c>
      <c r="BL75" s="4">
        <v>70</v>
      </c>
      <c r="BM75" s="4">
        <v>70</v>
      </c>
      <c r="BN75" s="4">
        <v>70</v>
      </c>
      <c r="BO75" s="9">
        <v>70</v>
      </c>
      <c r="BP75" s="22"/>
      <c r="BQ75" s="17">
        <v>1</v>
      </c>
      <c r="BS75" s="48">
        <f t="shared" si="48"/>
        <v>167.55199999999999</v>
      </c>
      <c r="BT75" s="49">
        <f t="shared" si="49"/>
        <v>167.55199999999999</v>
      </c>
      <c r="BU75" s="49">
        <f t="shared" si="50"/>
        <v>0</v>
      </c>
      <c r="BV75" s="50">
        <f t="shared" si="51"/>
        <v>0</v>
      </c>
    </row>
    <row r="76" spans="1:74" ht="18.75">
      <c r="A76" s="4">
        <v>148</v>
      </c>
      <c r="B76" s="8"/>
      <c r="C76" s="72" t="s">
        <v>220</v>
      </c>
      <c r="D76" s="72" t="s">
        <v>96</v>
      </c>
      <c r="E76" s="71">
        <v>100</v>
      </c>
      <c r="F76" s="126">
        <f t="shared" si="52"/>
        <v>135.148</v>
      </c>
      <c r="G76" s="8" t="s">
        <v>85</v>
      </c>
      <c r="H76" s="72" t="s">
        <v>85</v>
      </c>
      <c r="I76" s="1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9"/>
      <c r="AB76" s="3"/>
      <c r="AC76" s="1"/>
      <c r="AD76" s="7"/>
      <c r="AE76" s="75">
        <v>117.52</v>
      </c>
      <c r="AF76" s="3"/>
      <c r="AG76" s="1"/>
      <c r="AH76" s="7"/>
      <c r="AI76" s="9"/>
      <c r="AJ76" s="3"/>
      <c r="AK76" s="1"/>
      <c r="AM76" s="3">
        <v>1</v>
      </c>
      <c r="AN76" s="1">
        <v>1.05</v>
      </c>
      <c r="AO76" s="3">
        <v>1</v>
      </c>
      <c r="AP76" s="3">
        <v>1</v>
      </c>
      <c r="AQ76" s="3">
        <v>1</v>
      </c>
      <c r="AS76" s="17">
        <f t="shared" si="44"/>
        <v>0</v>
      </c>
      <c r="AT76" s="17">
        <f t="shared" si="45"/>
        <v>135.148</v>
      </c>
      <c r="AU76" s="17">
        <f t="shared" si="46"/>
        <v>0</v>
      </c>
      <c r="AV76" s="17">
        <f t="shared" si="35"/>
        <v>0</v>
      </c>
      <c r="AW76" s="17">
        <f t="shared" si="36"/>
        <v>0</v>
      </c>
      <c r="AY76" s="17">
        <f t="shared" si="47"/>
        <v>135.148</v>
      </c>
      <c r="BA76" s="17">
        <v>1</v>
      </c>
      <c r="BB76" s="42">
        <v>79</v>
      </c>
      <c r="BC76" s="20">
        <v>101</v>
      </c>
      <c r="BD76" s="4">
        <v>71.2</v>
      </c>
      <c r="BE76" s="4">
        <v>71.058064516128994</v>
      </c>
      <c r="BF76" s="4">
        <v>71</v>
      </c>
      <c r="BG76" s="4">
        <v>71.099999999999994</v>
      </c>
      <c r="BH76" s="4">
        <v>71</v>
      </c>
      <c r="BI76" s="43">
        <v>70</v>
      </c>
      <c r="BJ76" s="20">
        <v>70</v>
      </c>
      <c r="BK76" s="4">
        <v>71</v>
      </c>
      <c r="BL76" s="4">
        <v>71</v>
      </c>
      <c r="BM76" s="4">
        <v>71</v>
      </c>
      <c r="BN76" s="4">
        <v>71</v>
      </c>
      <c r="BO76" s="9">
        <v>71</v>
      </c>
      <c r="BP76" s="22"/>
      <c r="BQ76" s="17">
        <v>1</v>
      </c>
      <c r="BS76" s="48">
        <f t="shared" si="48"/>
        <v>135.148</v>
      </c>
      <c r="BT76" s="49">
        <f t="shared" si="49"/>
        <v>135.148</v>
      </c>
      <c r="BU76" s="49">
        <f t="shared" si="50"/>
        <v>0</v>
      </c>
      <c r="BV76" s="50">
        <f t="shared" si="51"/>
        <v>0</v>
      </c>
    </row>
    <row r="77" spans="1:74" ht="18.75">
      <c r="A77" s="4">
        <v>149</v>
      </c>
      <c r="B77" s="8"/>
      <c r="C77" s="72" t="s">
        <v>221</v>
      </c>
      <c r="D77" s="72" t="s">
        <v>222</v>
      </c>
      <c r="E77" s="71">
        <v>100</v>
      </c>
      <c r="F77" s="126">
        <f t="shared" ref="F77:F108" si="53">E77/100*BS77</f>
        <v>123.59050000000001</v>
      </c>
      <c r="G77" s="8" t="s">
        <v>70</v>
      </c>
      <c r="H77" s="72" t="s">
        <v>89</v>
      </c>
      <c r="I77" s="1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9"/>
      <c r="AB77" s="3"/>
      <c r="AC77" s="1"/>
      <c r="AD77" s="7"/>
      <c r="AE77" s="75">
        <v>107.47</v>
      </c>
      <c r="AF77" s="3"/>
      <c r="AG77" s="1"/>
      <c r="AH77" s="7"/>
      <c r="AI77" s="9"/>
      <c r="AJ77" s="3"/>
      <c r="AK77" s="1"/>
      <c r="AM77" s="3">
        <v>1</v>
      </c>
      <c r="AN77" s="1">
        <v>1.05</v>
      </c>
      <c r="AO77" s="3">
        <v>1</v>
      </c>
      <c r="AP77" s="3">
        <v>1</v>
      </c>
      <c r="AQ77" s="3">
        <v>1</v>
      </c>
      <c r="AS77" s="17">
        <f t="shared" si="44"/>
        <v>0</v>
      </c>
      <c r="AT77" s="17">
        <f t="shared" si="45"/>
        <v>123.59050000000001</v>
      </c>
      <c r="AU77" s="17">
        <f t="shared" si="46"/>
        <v>0</v>
      </c>
      <c r="AV77" s="17">
        <f t="shared" si="35"/>
        <v>0</v>
      </c>
      <c r="AW77" s="17">
        <f t="shared" si="36"/>
        <v>0</v>
      </c>
      <c r="AY77" s="17">
        <f t="shared" si="47"/>
        <v>123.59050000000001</v>
      </c>
      <c r="BA77" s="17">
        <v>1</v>
      </c>
      <c r="BB77" s="42">
        <v>80</v>
      </c>
      <c r="BC77" s="20">
        <v>102</v>
      </c>
      <c r="BD77" s="4">
        <v>72.2</v>
      </c>
      <c r="BE77" s="4">
        <v>72.058064516128994</v>
      </c>
      <c r="BF77" s="4">
        <v>72</v>
      </c>
      <c r="BG77" s="4">
        <v>72.099999999999994</v>
      </c>
      <c r="BH77" s="4">
        <v>72</v>
      </c>
      <c r="BI77" s="43">
        <v>71</v>
      </c>
      <c r="BJ77" s="20">
        <v>71</v>
      </c>
      <c r="BK77" s="4">
        <v>72</v>
      </c>
      <c r="BL77" s="4">
        <v>72</v>
      </c>
      <c r="BM77" s="4">
        <v>72</v>
      </c>
      <c r="BN77" s="4">
        <v>72</v>
      </c>
      <c r="BO77" s="9">
        <v>72</v>
      </c>
      <c r="BP77" s="22"/>
      <c r="BQ77" s="17">
        <v>1</v>
      </c>
      <c r="BS77" s="48">
        <f t="shared" si="48"/>
        <v>123.59050000000001</v>
      </c>
      <c r="BT77" s="49">
        <f t="shared" si="49"/>
        <v>123.59050000000001</v>
      </c>
      <c r="BU77" s="49">
        <f t="shared" si="50"/>
        <v>0</v>
      </c>
      <c r="BV77" s="50">
        <f t="shared" si="51"/>
        <v>0</v>
      </c>
    </row>
    <row r="78" spans="1:74" ht="19.5" thickBot="1">
      <c r="A78" s="4">
        <v>150</v>
      </c>
      <c r="B78" s="8"/>
      <c r="C78" s="72" t="s">
        <v>223</v>
      </c>
      <c r="D78" s="72" t="s">
        <v>94</v>
      </c>
      <c r="E78" s="71">
        <v>50</v>
      </c>
      <c r="F78" s="126">
        <f t="shared" si="53"/>
        <v>59.064000000000007</v>
      </c>
      <c r="G78" s="8" t="s">
        <v>31</v>
      </c>
      <c r="H78" s="72" t="s">
        <v>31</v>
      </c>
      <c r="I78" s="10">
        <f t="shared" si="43"/>
        <v>118.12800000000001</v>
      </c>
      <c r="J78" s="4">
        <v>63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9"/>
      <c r="AB78" s="3"/>
      <c r="AC78" s="1"/>
      <c r="AD78" s="7"/>
      <c r="AE78" s="75">
        <v>102.72</v>
      </c>
      <c r="AF78" s="3"/>
      <c r="AG78" s="1"/>
      <c r="AH78" s="7"/>
      <c r="AI78" s="9"/>
      <c r="AJ78" s="3"/>
      <c r="AK78" s="1"/>
      <c r="AM78" s="3">
        <v>1</v>
      </c>
      <c r="AN78" s="1">
        <v>1.05</v>
      </c>
      <c r="AO78" s="3">
        <v>1</v>
      </c>
      <c r="AP78" s="3">
        <v>1</v>
      </c>
      <c r="AQ78" s="3">
        <v>1</v>
      </c>
      <c r="AS78" s="17">
        <f t="shared" si="44"/>
        <v>0</v>
      </c>
      <c r="AT78" s="17">
        <f t="shared" si="45"/>
        <v>118.12800000000001</v>
      </c>
      <c r="AU78" s="17">
        <f t="shared" si="46"/>
        <v>0</v>
      </c>
      <c r="AV78" s="17">
        <f t="shared" si="35"/>
        <v>0</v>
      </c>
      <c r="AW78" s="17">
        <f t="shared" si="36"/>
        <v>0</v>
      </c>
      <c r="AY78" s="17">
        <f t="shared" si="47"/>
        <v>118.12800000000001</v>
      </c>
      <c r="BA78" s="17">
        <v>1</v>
      </c>
      <c r="BB78" s="42">
        <v>81</v>
      </c>
      <c r="BC78" s="20">
        <v>103</v>
      </c>
      <c r="BD78" s="4">
        <v>73.2</v>
      </c>
      <c r="BE78" s="4">
        <v>73.058064516128994</v>
      </c>
      <c r="BF78" s="4">
        <v>73</v>
      </c>
      <c r="BG78" s="4">
        <v>73.099999999999994</v>
      </c>
      <c r="BH78" s="4">
        <v>73</v>
      </c>
      <c r="BI78" s="43">
        <v>72</v>
      </c>
      <c r="BJ78" s="20">
        <v>72</v>
      </c>
      <c r="BK78" s="4">
        <v>73</v>
      </c>
      <c r="BL78" s="4">
        <v>73</v>
      </c>
      <c r="BM78" s="4">
        <v>73</v>
      </c>
      <c r="BN78" s="4">
        <v>73</v>
      </c>
      <c r="BO78" s="9">
        <v>73</v>
      </c>
      <c r="BP78" s="22"/>
      <c r="BQ78" s="17">
        <v>1</v>
      </c>
      <c r="BS78" s="51">
        <f t="shared" si="48"/>
        <v>118.12800000000001</v>
      </c>
      <c r="BT78" s="52">
        <f t="shared" si="49"/>
        <v>118.12800000000001</v>
      </c>
      <c r="BU78" s="52">
        <f t="shared" si="50"/>
        <v>0</v>
      </c>
      <c r="BV78" s="53">
        <f t="shared" si="51"/>
        <v>0</v>
      </c>
    </row>
    <row r="79" spans="1:74" ht="18.75">
      <c r="A79" s="4">
        <v>143</v>
      </c>
      <c r="B79" s="8"/>
      <c r="C79" s="72" t="s">
        <v>224</v>
      </c>
      <c r="D79" s="72" t="s">
        <v>216</v>
      </c>
      <c r="E79" s="71">
        <v>100</v>
      </c>
      <c r="F79" s="126">
        <f t="shared" si="53"/>
        <v>109.45700000000001</v>
      </c>
      <c r="G79" s="8" t="s">
        <v>69</v>
      </c>
      <c r="H79" s="72" t="s">
        <v>69</v>
      </c>
      <c r="I79" s="10">
        <f t="shared" ref="I79:I83" si="54">BS79</f>
        <v>109.45700000000001</v>
      </c>
      <c r="J79" s="4">
        <v>56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9"/>
      <c r="AB79" s="3"/>
      <c r="AC79" s="1"/>
      <c r="AD79" s="7"/>
      <c r="AE79" s="75">
        <v>95.18</v>
      </c>
      <c r="AF79" s="3"/>
      <c r="AG79" s="1"/>
      <c r="AH79" s="7"/>
      <c r="AI79" s="9"/>
      <c r="AJ79" s="3"/>
      <c r="AK79" s="1"/>
      <c r="AM79" s="3">
        <v>1</v>
      </c>
      <c r="AN79" s="1">
        <v>1.05</v>
      </c>
      <c r="AO79" s="3">
        <v>1</v>
      </c>
      <c r="AP79" s="3">
        <v>1</v>
      </c>
      <c r="AQ79" s="3">
        <v>1</v>
      </c>
      <c r="AS79" s="17">
        <f t="shared" ref="AS79:AS95" si="55">AC79*AM79</f>
        <v>0</v>
      </c>
      <c r="AT79" s="17">
        <f t="shared" ref="AT79:AT95" si="56">AE79+(AE79*(AN79-1))+(AE79*0.1)</f>
        <v>109.45700000000001</v>
      </c>
      <c r="AU79" s="17">
        <f t="shared" ref="AU79:AU95" si="57">AG79+(AG79*(AO79-1))+(AG79*0.3)</f>
        <v>0</v>
      </c>
      <c r="AV79" s="17">
        <f t="shared" si="35"/>
        <v>0</v>
      </c>
      <c r="AW79" s="17">
        <f t="shared" si="36"/>
        <v>0</v>
      </c>
      <c r="AY79" s="17">
        <f t="shared" ref="AY79:AY95" si="58">SUM(AS79:AW79)</f>
        <v>109.45700000000001</v>
      </c>
      <c r="BA79" s="17">
        <v>1</v>
      </c>
      <c r="BB79" s="42">
        <v>74</v>
      </c>
      <c r="BC79" s="20">
        <v>96</v>
      </c>
      <c r="BD79" s="4">
        <v>66.2</v>
      </c>
      <c r="BE79" s="4">
        <v>66.058064516128994</v>
      </c>
      <c r="BF79" s="4">
        <v>66</v>
      </c>
      <c r="BG79" s="4">
        <v>66.099999999999994</v>
      </c>
      <c r="BH79" s="4">
        <v>66</v>
      </c>
      <c r="BI79" s="43">
        <v>65</v>
      </c>
      <c r="BJ79" s="20">
        <v>65</v>
      </c>
      <c r="BK79" s="4">
        <v>66</v>
      </c>
      <c r="BL79" s="4">
        <v>66</v>
      </c>
      <c r="BM79" s="4">
        <v>66</v>
      </c>
      <c r="BN79" s="4">
        <v>66</v>
      </c>
      <c r="BO79" s="9">
        <v>66</v>
      </c>
      <c r="BP79" s="22"/>
      <c r="BQ79" s="17">
        <v>1</v>
      </c>
      <c r="BS79" s="48">
        <f t="shared" ref="BS79:BS95" si="59">BT79+BU79</f>
        <v>109.45700000000001</v>
      </c>
      <c r="BT79" s="49">
        <f t="shared" ref="BT79:BT95" si="60">AY79</f>
        <v>109.45700000000001</v>
      </c>
      <c r="BU79" s="49">
        <f t="shared" ref="BU79:BU95" si="61">(AY79*(BA79-1))+(AY79*(BQ79-1))</f>
        <v>0</v>
      </c>
      <c r="BV79" s="50">
        <f t="shared" ref="BV79:BV95" si="62">(BU79/BS79)</f>
        <v>0</v>
      </c>
    </row>
    <row r="80" spans="1:74" ht="18.75">
      <c r="A80" s="4">
        <v>144</v>
      </c>
      <c r="B80" s="8"/>
      <c r="C80" s="72" t="s">
        <v>225</v>
      </c>
      <c r="D80" s="72" t="s">
        <v>226</v>
      </c>
      <c r="E80" s="71">
        <v>100</v>
      </c>
      <c r="F80" s="126">
        <f t="shared" si="53"/>
        <v>137.49515000000002</v>
      </c>
      <c r="G80" s="8" t="s">
        <v>64</v>
      </c>
      <c r="H80" s="72" t="s">
        <v>64</v>
      </c>
      <c r="I80" s="10">
        <f t="shared" si="54"/>
        <v>137.49515000000002</v>
      </c>
      <c r="J80" s="4">
        <v>57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9"/>
      <c r="AB80" s="3"/>
      <c r="AC80" s="1"/>
      <c r="AD80" s="7"/>
      <c r="AE80" s="75">
        <v>91.97</v>
      </c>
      <c r="AF80" s="3"/>
      <c r="AG80" s="1"/>
      <c r="AH80" s="7"/>
      <c r="AI80" s="9"/>
      <c r="AJ80" s="3"/>
      <c r="AK80" s="1"/>
      <c r="AM80" s="3">
        <v>1</v>
      </c>
      <c r="AN80" s="1">
        <v>1.05</v>
      </c>
      <c r="AO80" s="3">
        <v>1</v>
      </c>
      <c r="AP80" s="3">
        <v>1</v>
      </c>
      <c r="AQ80" s="3">
        <v>1</v>
      </c>
      <c r="AS80" s="17">
        <f t="shared" si="55"/>
        <v>0</v>
      </c>
      <c r="AT80" s="17">
        <f t="shared" si="56"/>
        <v>105.7655</v>
      </c>
      <c r="AU80" s="17">
        <f t="shared" si="57"/>
        <v>0</v>
      </c>
      <c r="AV80" s="17">
        <f t="shared" si="35"/>
        <v>0</v>
      </c>
      <c r="AW80" s="17">
        <f t="shared" si="36"/>
        <v>0</v>
      </c>
      <c r="AY80" s="17">
        <f t="shared" si="58"/>
        <v>105.7655</v>
      </c>
      <c r="BA80" s="17">
        <v>1.3</v>
      </c>
      <c r="BB80" s="42">
        <v>75</v>
      </c>
      <c r="BC80" s="20">
        <v>97</v>
      </c>
      <c r="BD80" s="4">
        <v>67.2</v>
      </c>
      <c r="BE80" s="4">
        <v>67.058064516128994</v>
      </c>
      <c r="BF80" s="4">
        <v>67</v>
      </c>
      <c r="BG80" s="4">
        <v>67.099999999999994</v>
      </c>
      <c r="BH80" s="4">
        <v>67</v>
      </c>
      <c r="BI80" s="43">
        <v>66</v>
      </c>
      <c r="BJ80" s="20">
        <v>66</v>
      </c>
      <c r="BK80" s="4">
        <v>67</v>
      </c>
      <c r="BL80" s="4">
        <v>67</v>
      </c>
      <c r="BM80" s="4">
        <v>67</v>
      </c>
      <c r="BN80" s="4">
        <v>67</v>
      </c>
      <c r="BO80" s="9">
        <v>67</v>
      </c>
      <c r="BP80" s="22"/>
      <c r="BQ80" s="17">
        <v>1</v>
      </c>
      <c r="BS80" s="48">
        <f t="shared" si="59"/>
        <v>137.49515000000002</v>
      </c>
      <c r="BT80" s="49">
        <f t="shared" si="60"/>
        <v>105.7655</v>
      </c>
      <c r="BU80" s="49">
        <f t="shared" si="61"/>
        <v>31.729650000000007</v>
      </c>
      <c r="BV80" s="50">
        <f t="shared" si="62"/>
        <v>0.23076923076923078</v>
      </c>
    </row>
    <row r="81" spans="1:74" ht="18.75">
      <c r="A81" s="4">
        <v>145</v>
      </c>
      <c r="B81" s="8"/>
      <c r="C81" s="72" t="s">
        <v>227</v>
      </c>
      <c r="D81" s="72" t="s">
        <v>216</v>
      </c>
      <c r="E81" s="71">
        <v>100</v>
      </c>
      <c r="F81" s="126">
        <f t="shared" si="53"/>
        <v>99.24499999999999</v>
      </c>
      <c r="G81" s="8" t="s">
        <v>85</v>
      </c>
      <c r="H81" s="72" t="s">
        <v>85</v>
      </c>
      <c r="I81" s="10">
        <f t="shared" si="54"/>
        <v>99.24499999999999</v>
      </c>
      <c r="J81" s="4">
        <v>58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9"/>
      <c r="AB81" s="3"/>
      <c r="AC81" s="1"/>
      <c r="AD81" s="7"/>
      <c r="AE81" s="75">
        <v>86.3</v>
      </c>
      <c r="AF81" s="3"/>
      <c r="AG81" s="1"/>
      <c r="AH81" s="7"/>
      <c r="AI81" s="9"/>
      <c r="AJ81" s="3"/>
      <c r="AK81" s="1"/>
      <c r="AM81" s="3">
        <v>1</v>
      </c>
      <c r="AN81" s="1">
        <v>1.05</v>
      </c>
      <c r="AO81" s="3">
        <v>1</v>
      </c>
      <c r="AP81" s="3">
        <v>1</v>
      </c>
      <c r="AQ81" s="3">
        <v>1</v>
      </c>
      <c r="AS81" s="17">
        <f t="shared" si="55"/>
        <v>0</v>
      </c>
      <c r="AT81" s="17">
        <f t="shared" si="56"/>
        <v>99.24499999999999</v>
      </c>
      <c r="AU81" s="17">
        <f t="shared" si="57"/>
        <v>0</v>
      </c>
      <c r="AV81" s="17">
        <f t="shared" si="35"/>
        <v>0</v>
      </c>
      <c r="AW81" s="17">
        <f t="shared" si="36"/>
        <v>0</v>
      </c>
      <c r="AY81" s="17">
        <f t="shared" si="58"/>
        <v>99.24499999999999</v>
      </c>
      <c r="BA81" s="17">
        <v>1</v>
      </c>
      <c r="BB81" s="42">
        <v>76</v>
      </c>
      <c r="BC81" s="20">
        <v>98</v>
      </c>
      <c r="BD81" s="4">
        <v>68.2</v>
      </c>
      <c r="BE81" s="4">
        <v>68.058064516128994</v>
      </c>
      <c r="BF81" s="4">
        <v>68</v>
      </c>
      <c r="BG81" s="4">
        <v>68.099999999999994</v>
      </c>
      <c r="BH81" s="4">
        <v>68</v>
      </c>
      <c r="BI81" s="43">
        <v>67</v>
      </c>
      <c r="BJ81" s="20">
        <v>67</v>
      </c>
      <c r="BK81" s="4">
        <v>68</v>
      </c>
      <c r="BL81" s="4">
        <v>68</v>
      </c>
      <c r="BM81" s="4">
        <v>68</v>
      </c>
      <c r="BN81" s="4">
        <v>68</v>
      </c>
      <c r="BO81" s="9">
        <v>68</v>
      </c>
      <c r="BP81" s="22"/>
      <c r="BQ81" s="17">
        <v>1</v>
      </c>
      <c r="BS81" s="48">
        <f t="shared" si="59"/>
        <v>99.24499999999999</v>
      </c>
      <c r="BT81" s="49">
        <f t="shared" si="60"/>
        <v>99.24499999999999</v>
      </c>
      <c r="BU81" s="49">
        <f t="shared" si="61"/>
        <v>0</v>
      </c>
      <c r="BV81" s="50">
        <f t="shared" si="62"/>
        <v>0</v>
      </c>
    </row>
    <row r="82" spans="1:74" ht="18.75">
      <c r="A82" s="4">
        <v>146</v>
      </c>
      <c r="B82" s="8"/>
      <c r="C82" s="72" t="s">
        <v>228</v>
      </c>
      <c r="D82" s="72" t="s">
        <v>216</v>
      </c>
      <c r="E82" s="71">
        <v>100</v>
      </c>
      <c r="F82" s="126">
        <f t="shared" si="53"/>
        <v>646.73350000000005</v>
      </c>
      <c r="G82" s="8" t="s">
        <v>25</v>
      </c>
      <c r="H82" s="72" t="s">
        <v>25</v>
      </c>
      <c r="I82" s="10">
        <f t="shared" si="54"/>
        <v>646.73350000000005</v>
      </c>
      <c r="J82" s="4">
        <v>59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9"/>
      <c r="AB82" s="3"/>
      <c r="AC82" s="97">
        <v>273.98</v>
      </c>
      <c r="AD82" s="7"/>
      <c r="AE82" s="75">
        <v>85.89</v>
      </c>
      <c r="AF82" s="3"/>
      <c r="AG82" s="1"/>
      <c r="AH82" s="7"/>
      <c r="AI82" s="9"/>
      <c r="AJ82" s="3"/>
      <c r="AK82" s="1"/>
      <c r="AM82" s="3">
        <v>2</v>
      </c>
      <c r="AN82" s="1">
        <v>1.05</v>
      </c>
      <c r="AO82" s="3">
        <v>1</v>
      </c>
      <c r="AP82" s="3">
        <v>1</v>
      </c>
      <c r="AQ82" s="3">
        <v>1</v>
      </c>
      <c r="AS82" s="17">
        <f t="shared" si="55"/>
        <v>547.96</v>
      </c>
      <c r="AT82" s="17">
        <f t="shared" si="56"/>
        <v>98.773499999999999</v>
      </c>
      <c r="AU82" s="17">
        <f t="shared" si="57"/>
        <v>0</v>
      </c>
      <c r="AV82" s="17">
        <f t="shared" si="35"/>
        <v>0</v>
      </c>
      <c r="AW82" s="17">
        <f t="shared" si="36"/>
        <v>0</v>
      </c>
      <c r="AY82" s="17">
        <f t="shared" si="58"/>
        <v>646.73350000000005</v>
      </c>
      <c r="BA82" s="17">
        <v>1</v>
      </c>
      <c r="BB82" s="42">
        <v>77</v>
      </c>
      <c r="BC82" s="20">
        <v>99</v>
      </c>
      <c r="BD82" s="4">
        <v>69.2</v>
      </c>
      <c r="BE82" s="4">
        <v>69.058064516128994</v>
      </c>
      <c r="BF82" s="4">
        <v>69</v>
      </c>
      <c r="BG82" s="4">
        <v>69.099999999999994</v>
      </c>
      <c r="BH82" s="4">
        <v>69</v>
      </c>
      <c r="BI82" s="43">
        <v>68</v>
      </c>
      <c r="BJ82" s="20">
        <v>68</v>
      </c>
      <c r="BK82" s="4">
        <v>69</v>
      </c>
      <c r="BL82" s="4">
        <v>69</v>
      </c>
      <c r="BM82" s="4">
        <v>69</v>
      </c>
      <c r="BN82" s="4">
        <v>69</v>
      </c>
      <c r="BO82" s="9">
        <v>69</v>
      </c>
      <c r="BP82" s="22"/>
      <c r="BQ82" s="17">
        <v>1</v>
      </c>
      <c r="BS82" s="48">
        <f t="shared" si="59"/>
        <v>646.73350000000005</v>
      </c>
      <c r="BT82" s="49">
        <f t="shared" si="60"/>
        <v>646.73350000000005</v>
      </c>
      <c r="BU82" s="49">
        <f t="shared" si="61"/>
        <v>0</v>
      </c>
      <c r="BV82" s="50">
        <f t="shared" si="62"/>
        <v>0</v>
      </c>
    </row>
    <row r="83" spans="1:74" ht="18.75">
      <c r="A83" s="4">
        <v>147</v>
      </c>
      <c r="B83" s="8"/>
      <c r="C83" s="72" t="s">
        <v>229</v>
      </c>
      <c r="D83" s="72" t="s">
        <v>103</v>
      </c>
      <c r="E83" s="71">
        <v>100</v>
      </c>
      <c r="F83" s="126">
        <f t="shared" si="53"/>
        <v>91.632000000000019</v>
      </c>
      <c r="G83" s="8" t="s">
        <v>25</v>
      </c>
      <c r="H83" s="72" t="s">
        <v>25</v>
      </c>
      <c r="I83" s="10">
        <f t="shared" si="54"/>
        <v>91.632000000000019</v>
      </c>
      <c r="J83" s="4">
        <v>60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9"/>
      <c r="AB83" s="3"/>
      <c r="AC83" s="1"/>
      <c r="AD83" s="7"/>
      <c r="AE83" s="75">
        <v>79.680000000000007</v>
      </c>
      <c r="AF83" s="3"/>
      <c r="AG83" s="1"/>
      <c r="AH83" s="7"/>
      <c r="AI83" s="9"/>
      <c r="AJ83" s="3"/>
      <c r="AK83" s="1"/>
      <c r="AM83" s="3">
        <v>1</v>
      </c>
      <c r="AN83" s="1">
        <v>1.05</v>
      </c>
      <c r="AO83" s="3">
        <v>1</v>
      </c>
      <c r="AP83" s="3">
        <v>1</v>
      </c>
      <c r="AQ83" s="3">
        <v>1</v>
      </c>
      <c r="AS83" s="17">
        <f t="shared" si="55"/>
        <v>0</v>
      </c>
      <c r="AT83" s="17">
        <f t="shared" si="56"/>
        <v>91.632000000000019</v>
      </c>
      <c r="AU83" s="17">
        <f t="shared" si="57"/>
        <v>0</v>
      </c>
      <c r="AV83" s="17">
        <f t="shared" si="35"/>
        <v>0</v>
      </c>
      <c r="AW83" s="17">
        <f t="shared" si="36"/>
        <v>0</v>
      </c>
      <c r="AY83" s="17">
        <f t="shared" si="58"/>
        <v>91.632000000000019</v>
      </c>
      <c r="BA83" s="17">
        <v>1</v>
      </c>
      <c r="BB83" s="42">
        <v>78</v>
      </c>
      <c r="BC83" s="20">
        <v>100</v>
      </c>
      <c r="BD83" s="4">
        <v>70.2</v>
      </c>
      <c r="BE83" s="4">
        <v>70.058064516128994</v>
      </c>
      <c r="BF83" s="4">
        <v>70</v>
      </c>
      <c r="BG83" s="4">
        <v>70.099999999999994</v>
      </c>
      <c r="BH83" s="4">
        <v>70</v>
      </c>
      <c r="BI83" s="43">
        <v>69</v>
      </c>
      <c r="BJ83" s="20">
        <v>69</v>
      </c>
      <c r="BK83" s="4">
        <v>70</v>
      </c>
      <c r="BL83" s="4">
        <v>70</v>
      </c>
      <c r="BM83" s="4">
        <v>70</v>
      </c>
      <c r="BN83" s="4">
        <v>70</v>
      </c>
      <c r="BO83" s="9">
        <v>70</v>
      </c>
      <c r="BP83" s="22"/>
      <c r="BQ83" s="17">
        <v>1</v>
      </c>
      <c r="BS83" s="48">
        <f t="shared" si="59"/>
        <v>91.632000000000019</v>
      </c>
      <c r="BT83" s="49">
        <f t="shared" si="60"/>
        <v>91.632000000000019</v>
      </c>
      <c r="BU83" s="49">
        <f t="shared" si="61"/>
        <v>0</v>
      </c>
      <c r="BV83" s="50">
        <f t="shared" si="62"/>
        <v>0</v>
      </c>
    </row>
    <row r="84" spans="1:74" ht="18.75">
      <c r="A84" s="4">
        <v>149</v>
      </c>
      <c r="B84" s="8"/>
      <c r="C84" s="8" t="s">
        <v>230</v>
      </c>
      <c r="D84" s="8" t="s">
        <v>231</v>
      </c>
      <c r="E84" s="13">
        <v>100</v>
      </c>
      <c r="F84" s="126">
        <f t="shared" si="53"/>
        <v>508.42</v>
      </c>
      <c r="G84" s="8" t="s">
        <v>25</v>
      </c>
      <c r="H84" s="8" t="s">
        <v>25</v>
      </c>
      <c r="I84" s="10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9"/>
      <c r="AB84" s="3"/>
      <c r="AC84" s="1"/>
      <c r="AD84" s="7"/>
      <c r="AE84" s="94">
        <v>244.57</v>
      </c>
      <c r="AF84" s="3"/>
      <c r="AG84" s="76">
        <v>71.27</v>
      </c>
      <c r="AH84" s="7"/>
      <c r="AI84" s="9"/>
      <c r="AJ84" s="3"/>
      <c r="AK84" s="1"/>
      <c r="AM84" s="3">
        <v>1</v>
      </c>
      <c r="AN84" s="3">
        <v>1.6</v>
      </c>
      <c r="AO84" s="3">
        <v>1</v>
      </c>
      <c r="AP84" s="3">
        <v>1</v>
      </c>
      <c r="AQ84" s="3">
        <v>1</v>
      </c>
      <c r="AS84" s="17">
        <f t="shared" si="55"/>
        <v>0</v>
      </c>
      <c r="AT84" s="17">
        <f t="shared" si="56"/>
        <v>415.76900000000001</v>
      </c>
      <c r="AU84" s="17">
        <f t="shared" si="57"/>
        <v>92.650999999999996</v>
      </c>
      <c r="AV84" s="17">
        <f t="shared" si="35"/>
        <v>0</v>
      </c>
      <c r="AW84" s="17">
        <f t="shared" si="36"/>
        <v>0</v>
      </c>
      <c r="AY84" s="17">
        <f t="shared" si="58"/>
        <v>508.42</v>
      </c>
      <c r="BA84" s="17">
        <v>1</v>
      </c>
      <c r="BB84" s="42">
        <v>80</v>
      </c>
      <c r="BC84" s="20">
        <v>102</v>
      </c>
      <c r="BD84" s="4">
        <v>72.2</v>
      </c>
      <c r="BE84" s="4">
        <v>72.058064516128994</v>
      </c>
      <c r="BF84" s="4">
        <v>72</v>
      </c>
      <c r="BG84" s="4">
        <v>72.099999999999994</v>
      </c>
      <c r="BH84" s="4">
        <v>72</v>
      </c>
      <c r="BI84" s="43">
        <v>71</v>
      </c>
      <c r="BJ84" s="20">
        <v>71</v>
      </c>
      <c r="BK84" s="4">
        <v>72</v>
      </c>
      <c r="BL84" s="4">
        <v>72</v>
      </c>
      <c r="BM84" s="4">
        <v>72</v>
      </c>
      <c r="BN84" s="4">
        <v>72</v>
      </c>
      <c r="BO84" s="9">
        <v>72</v>
      </c>
      <c r="BP84" s="22"/>
      <c r="BQ84" s="17">
        <v>1</v>
      </c>
      <c r="BS84" s="48">
        <f t="shared" si="59"/>
        <v>508.42</v>
      </c>
      <c r="BT84" s="49">
        <f t="shared" si="60"/>
        <v>508.42</v>
      </c>
      <c r="BU84" s="49">
        <f t="shared" si="61"/>
        <v>0</v>
      </c>
      <c r="BV84" s="50">
        <f t="shared" si="62"/>
        <v>0</v>
      </c>
    </row>
    <row r="85" spans="1:74" ht="19.5" thickBot="1">
      <c r="A85" s="4">
        <v>150</v>
      </c>
      <c r="B85" s="8"/>
      <c r="C85" s="8" t="s">
        <v>232</v>
      </c>
      <c r="D85" s="8" t="s">
        <v>233</v>
      </c>
      <c r="E85" s="13">
        <v>100</v>
      </c>
      <c r="F85" s="126">
        <f t="shared" si="53"/>
        <v>1007.1600000000001</v>
      </c>
      <c r="G85" s="8" t="s">
        <v>85</v>
      </c>
      <c r="H85" s="8" t="s">
        <v>85</v>
      </c>
      <c r="I85" s="10">
        <f t="shared" ref="I85:I90" si="63">BS85</f>
        <v>1007.1600000000001</v>
      </c>
      <c r="J85" s="4">
        <v>63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9"/>
      <c r="AB85" s="3"/>
      <c r="AC85" s="97">
        <v>288.68</v>
      </c>
      <c r="AD85" s="7"/>
      <c r="AE85" s="94">
        <v>246.7</v>
      </c>
      <c r="AF85" s="3"/>
      <c r="AG85" s="76">
        <v>52.42</v>
      </c>
      <c r="AH85" s="7"/>
      <c r="AI85" s="9"/>
      <c r="AJ85" s="3"/>
      <c r="AK85" s="1"/>
      <c r="AM85" s="3">
        <v>1.8</v>
      </c>
      <c r="AN85" s="3">
        <v>1.6</v>
      </c>
      <c r="AO85" s="3">
        <v>1</v>
      </c>
      <c r="AP85" s="3">
        <v>1</v>
      </c>
      <c r="AQ85" s="3">
        <v>1</v>
      </c>
      <c r="AS85" s="17">
        <f t="shared" si="55"/>
        <v>519.62400000000002</v>
      </c>
      <c r="AT85" s="17">
        <f t="shared" si="56"/>
        <v>419.39000000000004</v>
      </c>
      <c r="AU85" s="17">
        <f t="shared" si="57"/>
        <v>68.146000000000001</v>
      </c>
      <c r="AV85" s="17">
        <f t="shared" si="35"/>
        <v>0</v>
      </c>
      <c r="AW85" s="17">
        <f t="shared" si="36"/>
        <v>0</v>
      </c>
      <c r="AY85" s="17">
        <f t="shared" si="58"/>
        <v>1007.1600000000001</v>
      </c>
      <c r="BA85" s="17">
        <v>1</v>
      </c>
      <c r="BB85" s="42">
        <v>81</v>
      </c>
      <c r="BC85" s="20">
        <v>103</v>
      </c>
      <c r="BD85" s="4">
        <v>73.2</v>
      </c>
      <c r="BE85" s="4">
        <v>73.058064516128994</v>
      </c>
      <c r="BF85" s="4">
        <v>73</v>
      </c>
      <c r="BG85" s="4">
        <v>73.099999999999994</v>
      </c>
      <c r="BH85" s="4">
        <v>73</v>
      </c>
      <c r="BI85" s="43">
        <v>72</v>
      </c>
      <c r="BJ85" s="20">
        <v>72</v>
      </c>
      <c r="BK85" s="4">
        <v>73</v>
      </c>
      <c r="BL85" s="4">
        <v>73</v>
      </c>
      <c r="BM85" s="4">
        <v>73</v>
      </c>
      <c r="BN85" s="4">
        <v>73</v>
      </c>
      <c r="BO85" s="9">
        <v>73</v>
      </c>
      <c r="BP85" s="22"/>
      <c r="BQ85" s="17">
        <v>1</v>
      </c>
      <c r="BS85" s="51">
        <f t="shared" si="59"/>
        <v>1007.1600000000001</v>
      </c>
      <c r="BT85" s="52">
        <f t="shared" si="60"/>
        <v>1007.1600000000001</v>
      </c>
      <c r="BU85" s="52">
        <f t="shared" si="61"/>
        <v>0</v>
      </c>
      <c r="BV85" s="53">
        <f t="shared" si="62"/>
        <v>0</v>
      </c>
    </row>
    <row r="86" spans="1:74" ht="18.75">
      <c r="A86" s="4">
        <v>143</v>
      </c>
      <c r="B86" s="8"/>
      <c r="C86" s="8" t="s">
        <v>234</v>
      </c>
      <c r="D86" s="8" t="s">
        <v>119</v>
      </c>
      <c r="E86" s="13">
        <v>100</v>
      </c>
      <c r="F86" s="126">
        <f t="shared" si="53"/>
        <v>638.09899999999993</v>
      </c>
      <c r="G86" s="8" t="s">
        <v>85</v>
      </c>
      <c r="H86" s="8" t="s">
        <v>85</v>
      </c>
      <c r="I86" s="10">
        <f t="shared" si="63"/>
        <v>638.09899999999993</v>
      </c>
      <c r="J86" s="4">
        <v>56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9"/>
      <c r="AB86" s="3"/>
      <c r="AC86" s="1"/>
      <c r="AD86" s="7"/>
      <c r="AE86" s="94">
        <v>264.77</v>
      </c>
      <c r="AF86" s="3"/>
      <c r="AG86" s="76">
        <v>63.14</v>
      </c>
      <c r="AH86" s="7"/>
      <c r="AI86" s="9"/>
      <c r="AJ86" s="3"/>
      <c r="AK86" s="1"/>
      <c r="AM86" s="3">
        <v>1</v>
      </c>
      <c r="AN86" s="3">
        <v>2</v>
      </c>
      <c r="AO86" s="3">
        <v>1</v>
      </c>
      <c r="AP86" s="3">
        <v>1</v>
      </c>
      <c r="AQ86" s="3">
        <v>1</v>
      </c>
      <c r="AS86" s="17">
        <f t="shared" si="55"/>
        <v>0</v>
      </c>
      <c r="AT86" s="17">
        <f t="shared" si="56"/>
        <v>556.01699999999994</v>
      </c>
      <c r="AU86" s="17">
        <f t="shared" si="57"/>
        <v>82.081999999999994</v>
      </c>
      <c r="AV86" s="17">
        <f t="shared" si="35"/>
        <v>0</v>
      </c>
      <c r="AW86" s="17">
        <f t="shared" si="36"/>
        <v>0</v>
      </c>
      <c r="AY86" s="17">
        <f t="shared" si="58"/>
        <v>638.09899999999993</v>
      </c>
      <c r="BA86" s="17">
        <v>1</v>
      </c>
      <c r="BB86" s="42">
        <v>74</v>
      </c>
      <c r="BC86" s="20">
        <v>96</v>
      </c>
      <c r="BD86" s="4">
        <v>66.2</v>
      </c>
      <c r="BE86" s="4">
        <v>66.058064516128994</v>
      </c>
      <c r="BF86" s="4">
        <v>66</v>
      </c>
      <c r="BG86" s="4">
        <v>66.099999999999994</v>
      </c>
      <c r="BH86" s="4">
        <v>66</v>
      </c>
      <c r="BI86" s="43">
        <v>65</v>
      </c>
      <c r="BJ86" s="20">
        <v>65</v>
      </c>
      <c r="BK86" s="4">
        <v>66</v>
      </c>
      <c r="BL86" s="4">
        <v>66</v>
      </c>
      <c r="BM86" s="4">
        <v>66</v>
      </c>
      <c r="BN86" s="4">
        <v>66</v>
      </c>
      <c r="BO86" s="9">
        <v>66</v>
      </c>
      <c r="BP86" s="22"/>
      <c r="BQ86" s="17">
        <v>1</v>
      </c>
      <c r="BS86" s="48">
        <f t="shared" si="59"/>
        <v>638.09899999999993</v>
      </c>
      <c r="BT86" s="49">
        <f t="shared" si="60"/>
        <v>638.09899999999993</v>
      </c>
      <c r="BU86" s="49">
        <f t="shared" si="61"/>
        <v>0</v>
      </c>
      <c r="BV86" s="50">
        <f t="shared" si="62"/>
        <v>0</v>
      </c>
    </row>
    <row r="87" spans="1:74" ht="18.75">
      <c r="A87" s="4">
        <v>144</v>
      </c>
      <c r="B87" s="8"/>
      <c r="C87" s="8" t="s">
        <v>206</v>
      </c>
      <c r="D87" s="8" t="s">
        <v>153</v>
      </c>
      <c r="E87" s="13">
        <v>50</v>
      </c>
      <c r="F87" s="126">
        <f t="shared" si="53"/>
        <v>498.10199999999998</v>
      </c>
      <c r="G87" s="70" t="s">
        <v>31</v>
      </c>
      <c r="H87" s="70" t="s">
        <v>31</v>
      </c>
      <c r="I87" s="10">
        <f t="shared" si="63"/>
        <v>996.20399999999995</v>
      </c>
      <c r="J87" s="4">
        <v>57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9"/>
      <c r="AB87" s="98"/>
      <c r="AC87" s="97">
        <v>301.33</v>
      </c>
      <c r="AD87" s="7"/>
      <c r="AE87" s="94">
        <v>200.54</v>
      </c>
      <c r="AF87" s="3"/>
      <c r="AG87" s="96">
        <v>86.76</v>
      </c>
      <c r="AH87" s="7"/>
      <c r="AI87" s="9"/>
      <c r="AJ87" s="3"/>
      <c r="AK87" s="1"/>
      <c r="AM87" s="3">
        <v>2</v>
      </c>
      <c r="AN87" s="3">
        <v>1.3</v>
      </c>
      <c r="AO87" s="3">
        <v>1</v>
      </c>
      <c r="AP87" s="3">
        <v>1</v>
      </c>
      <c r="AQ87" s="3">
        <v>1</v>
      </c>
      <c r="AS87" s="17">
        <f t="shared" si="55"/>
        <v>602.66</v>
      </c>
      <c r="AT87" s="17">
        <f t="shared" si="56"/>
        <v>280.75599999999997</v>
      </c>
      <c r="AU87" s="17">
        <f t="shared" si="57"/>
        <v>112.78800000000001</v>
      </c>
      <c r="AV87" s="17">
        <f t="shared" si="35"/>
        <v>0</v>
      </c>
      <c r="AW87" s="17">
        <f t="shared" si="36"/>
        <v>0</v>
      </c>
      <c r="AY87" s="17">
        <f t="shared" si="58"/>
        <v>996.20399999999995</v>
      </c>
      <c r="BA87" s="17">
        <v>1</v>
      </c>
      <c r="BB87" s="42">
        <v>75</v>
      </c>
      <c r="BC87" s="20">
        <v>97</v>
      </c>
      <c r="BD87" s="4">
        <v>67.2</v>
      </c>
      <c r="BE87" s="4">
        <v>67.058064516128994</v>
      </c>
      <c r="BF87" s="4">
        <v>67</v>
      </c>
      <c r="BG87" s="4">
        <v>67.099999999999994</v>
      </c>
      <c r="BH87" s="4">
        <v>67</v>
      </c>
      <c r="BI87" s="43">
        <v>66</v>
      </c>
      <c r="BJ87" s="20">
        <v>66</v>
      </c>
      <c r="BK87" s="4">
        <v>67</v>
      </c>
      <c r="BL87" s="4">
        <v>67</v>
      </c>
      <c r="BM87" s="4">
        <v>67</v>
      </c>
      <c r="BN87" s="4">
        <v>67</v>
      </c>
      <c r="BO87" s="9">
        <v>67</v>
      </c>
      <c r="BP87" s="22"/>
      <c r="BQ87" s="17">
        <v>1</v>
      </c>
      <c r="BS87" s="48">
        <f t="shared" si="59"/>
        <v>996.20399999999995</v>
      </c>
      <c r="BT87" s="49">
        <f t="shared" si="60"/>
        <v>996.20399999999995</v>
      </c>
      <c r="BU87" s="49">
        <f t="shared" si="61"/>
        <v>0</v>
      </c>
      <c r="BV87" s="50">
        <f t="shared" si="62"/>
        <v>0</v>
      </c>
    </row>
    <row r="88" spans="1:74" ht="18.75">
      <c r="A88" s="4">
        <v>145</v>
      </c>
      <c r="B88" s="8"/>
      <c r="C88" s="8" t="s">
        <v>235</v>
      </c>
      <c r="D88" s="8" t="s">
        <v>236</v>
      </c>
      <c r="E88" s="13">
        <v>100</v>
      </c>
      <c r="F88" s="126">
        <f t="shared" si="53"/>
        <v>330.74800000000005</v>
      </c>
      <c r="G88" s="8" t="s">
        <v>25</v>
      </c>
      <c r="H88" s="8" t="s">
        <v>25</v>
      </c>
      <c r="I88" s="10">
        <f t="shared" si="63"/>
        <v>330.74800000000005</v>
      </c>
      <c r="J88" s="4">
        <v>58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9"/>
      <c r="AB88" s="3"/>
      <c r="AC88" s="1"/>
      <c r="AD88" s="7"/>
      <c r="AE88" s="94">
        <v>182.15</v>
      </c>
      <c r="AF88" s="3"/>
      <c r="AG88" s="76">
        <v>58.26</v>
      </c>
      <c r="AH88" s="7"/>
      <c r="AI88" s="9"/>
      <c r="AJ88" s="3"/>
      <c r="AK88" s="1"/>
      <c r="AM88" s="3">
        <v>1</v>
      </c>
      <c r="AN88" s="3">
        <v>1.3</v>
      </c>
      <c r="AO88" s="3">
        <v>1</v>
      </c>
      <c r="AP88" s="3">
        <v>1</v>
      </c>
      <c r="AQ88" s="3">
        <v>1</v>
      </c>
      <c r="AS88" s="17">
        <f t="shared" si="55"/>
        <v>0</v>
      </c>
      <c r="AT88" s="17">
        <f t="shared" si="56"/>
        <v>255.01000000000002</v>
      </c>
      <c r="AU88" s="17">
        <f t="shared" si="57"/>
        <v>75.738</v>
      </c>
      <c r="AV88" s="17">
        <f t="shared" si="35"/>
        <v>0</v>
      </c>
      <c r="AW88" s="17">
        <f t="shared" si="36"/>
        <v>0</v>
      </c>
      <c r="AY88" s="17">
        <f t="shared" si="58"/>
        <v>330.74800000000005</v>
      </c>
      <c r="BA88" s="17">
        <v>1</v>
      </c>
      <c r="BB88" s="42">
        <v>76</v>
      </c>
      <c r="BC88" s="20">
        <v>98</v>
      </c>
      <c r="BD88" s="4">
        <v>68.2</v>
      </c>
      <c r="BE88" s="4">
        <v>68.058064516128994</v>
      </c>
      <c r="BF88" s="4">
        <v>68</v>
      </c>
      <c r="BG88" s="4">
        <v>68.099999999999994</v>
      </c>
      <c r="BH88" s="4">
        <v>68</v>
      </c>
      <c r="BI88" s="43">
        <v>67</v>
      </c>
      <c r="BJ88" s="20">
        <v>67</v>
      </c>
      <c r="BK88" s="4">
        <v>68</v>
      </c>
      <c r="BL88" s="4">
        <v>68</v>
      </c>
      <c r="BM88" s="4">
        <v>68</v>
      </c>
      <c r="BN88" s="4">
        <v>68</v>
      </c>
      <c r="BO88" s="9">
        <v>68</v>
      </c>
      <c r="BP88" s="22"/>
      <c r="BQ88" s="17">
        <v>1</v>
      </c>
      <c r="BS88" s="48">
        <f t="shared" si="59"/>
        <v>330.74800000000005</v>
      </c>
      <c r="BT88" s="49">
        <f t="shared" si="60"/>
        <v>330.74800000000005</v>
      </c>
      <c r="BU88" s="49">
        <f t="shared" si="61"/>
        <v>0</v>
      </c>
      <c r="BV88" s="50">
        <f t="shared" si="62"/>
        <v>0</v>
      </c>
    </row>
    <row r="89" spans="1:74" ht="18.75">
      <c r="A89" s="4">
        <v>146</v>
      </c>
      <c r="B89" s="8"/>
      <c r="C89" s="20" t="s">
        <v>237</v>
      </c>
      <c r="D89" s="8" t="s">
        <v>238</v>
      </c>
      <c r="E89" s="13">
        <v>100</v>
      </c>
      <c r="F89" s="126">
        <f t="shared" si="53"/>
        <v>325.68299999999999</v>
      </c>
      <c r="G89" s="8" t="s">
        <v>85</v>
      </c>
      <c r="H89" s="8" t="s">
        <v>85</v>
      </c>
      <c r="I89" s="10">
        <f t="shared" si="63"/>
        <v>325.68299999999999</v>
      </c>
      <c r="J89" s="4">
        <v>59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9"/>
      <c r="AB89" s="3"/>
      <c r="AC89" s="1"/>
      <c r="AD89" s="7"/>
      <c r="AE89" s="94">
        <v>180.51</v>
      </c>
      <c r="AF89" s="3"/>
      <c r="AG89" s="76">
        <v>56.13</v>
      </c>
      <c r="AH89" s="7"/>
      <c r="AI89" s="9"/>
      <c r="AJ89" s="3"/>
      <c r="AK89" s="1"/>
      <c r="AM89" s="3">
        <v>1</v>
      </c>
      <c r="AN89" s="3">
        <v>1.3</v>
      </c>
      <c r="AO89" s="3">
        <v>1</v>
      </c>
      <c r="AP89" s="3">
        <v>1</v>
      </c>
      <c r="AQ89" s="3">
        <v>1</v>
      </c>
      <c r="AS89" s="17">
        <f t="shared" si="55"/>
        <v>0</v>
      </c>
      <c r="AT89" s="17">
        <f t="shared" si="56"/>
        <v>252.714</v>
      </c>
      <c r="AU89" s="17">
        <f t="shared" si="57"/>
        <v>72.968999999999994</v>
      </c>
      <c r="AV89" s="17">
        <f t="shared" si="35"/>
        <v>0</v>
      </c>
      <c r="AW89" s="17">
        <f t="shared" si="36"/>
        <v>0</v>
      </c>
      <c r="AY89" s="17">
        <f t="shared" si="58"/>
        <v>325.68299999999999</v>
      </c>
      <c r="BA89" s="17">
        <v>1</v>
      </c>
      <c r="BB89" s="42">
        <v>77</v>
      </c>
      <c r="BC89" s="20">
        <v>99</v>
      </c>
      <c r="BD89" s="4">
        <v>69.2</v>
      </c>
      <c r="BE89" s="4">
        <v>69.058064516128994</v>
      </c>
      <c r="BF89" s="4">
        <v>69</v>
      </c>
      <c r="BG89" s="4">
        <v>69.099999999999994</v>
      </c>
      <c r="BH89" s="4">
        <v>69</v>
      </c>
      <c r="BI89" s="43">
        <v>68</v>
      </c>
      <c r="BJ89" s="20">
        <v>68</v>
      </c>
      <c r="BK89" s="4">
        <v>69</v>
      </c>
      <c r="BL89" s="4">
        <v>69</v>
      </c>
      <c r="BM89" s="4">
        <v>69</v>
      </c>
      <c r="BN89" s="4">
        <v>69</v>
      </c>
      <c r="BO89" s="9">
        <v>69</v>
      </c>
      <c r="BP89" s="22"/>
      <c r="BQ89" s="17">
        <v>1</v>
      </c>
      <c r="BS89" s="48">
        <f t="shared" si="59"/>
        <v>325.68299999999999</v>
      </c>
      <c r="BT89" s="49">
        <f t="shared" si="60"/>
        <v>325.68299999999999</v>
      </c>
      <c r="BU89" s="49">
        <f t="shared" si="61"/>
        <v>0</v>
      </c>
      <c r="BV89" s="50">
        <f t="shared" si="62"/>
        <v>0</v>
      </c>
    </row>
    <row r="90" spans="1:74" ht="18.75">
      <c r="A90" s="4">
        <v>147</v>
      </c>
      <c r="B90" s="8"/>
      <c r="C90" s="20" t="s">
        <v>193</v>
      </c>
      <c r="D90" s="8" t="s">
        <v>239</v>
      </c>
      <c r="E90" s="13">
        <v>100</v>
      </c>
      <c r="F90" s="126">
        <f t="shared" si="53"/>
        <v>663.30700000000002</v>
      </c>
      <c r="G90" s="8" t="s">
        <v>71</v>
      </c>
      <c r="H90" s="8" t="s">
        <v>71</v>
      </c>
      <c r="I90" s="10">
        <f t="shared" si="63"/>
        <v>663.30700000000002</v>
      </c>
      <c r="J90" s="4">
        <v>60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9"/>
      <c r="AB90" s="3"/>
      <c r="AC90" s="97">
        <v>218.33</v>
      </c>
      <c r="AD90" s="7"/>
      <c r="AE90" s="94">
        <v>172.15</v>
      </c>
      <c r="AF90" s="3"/>
      <c r="AG90" s="76">
        <v>56.13</v>
      </c>
      <c r="AH90" s="7"/>
      <c r="AI90" s="9"/>
      <c r="AJ90" s="3"/>
      <c r="AK90" s="1"/>
      <c r="AM90" s="3">
        <v>1.6</v>
      </c>
      <c r="AN90" s="3">
        <v>1.3</v>
      </c>
      <c r="AO90" s="3">
        <v>1</v>
      </c>
      <c r="AP90" s="3">
        <v>1</v>
      </c>
      <c r="AQ90" s="3">
        <v>1</v>
      </c>
      <c r="AS90" s="17">
        <f t="shared" si="55"/>
        <v>349.32800000000003</v>
      </c>
      <c r="AT90" s="17">
        <f t="shared" si="56"/>
        <v>241.01000000000002</v>
      </c>
      <c r="AU90" s="17">
        <f t="shared" si="57"/>
        <v>72.968999999999994</v>
      </c>
      <c r="AV90" s="17">
        <f t="shared" si="35"/>
        <v>0</v>
      </c>
      <c r="AW90" s="17">
        <f t="shared" si="36"/>
        <v>0</v>
      </c>
      <c r="AY90" s="17">
        <f t="shared" si="58"/>
        <v>663.30700000000002</v>
      </c>
      <c r="BA90" s="17">
        <v>1</v>
      </c>
      <c r="BB90" s="42">
        <v>78</v>
      </c>
      <c r="BC90" s="20">
        <v>100</v>
      </c>
      <c r="BD90" s="4">
        <v>70.2</v>
      </c>
      <c r="BE90" s="4">
        <v>70.058064516128994</v>
      </c>
      <c r="BF90" s="4">
        <v>70</v>
      </c>
      <c r="BG90" s="4">
        <v>70.099999999999994</v>
      </c>
      <c r="BH90" s="4">
        <v>70</v>
      </c>
      <c r="BI90" s="43">
        <v>69</v>
      </c>
      <c r="BJ90" s="20">
        <v>69</v>
      </c>
      <c r="BK90" s="4">
        <v>70</v>
      </c>
      <c r="BL90" s="4">
        <v>70</v>
      </c>
      <c r="BM90" s="4">
        <v>70</v>
      </c>
      <c r="BN90" s="4">
        <v>70</v>
      </c>
      <c r="BO90" s="9">
        <v>70</v>
      </c>
      <c r="BP90" s="22"/>
      <c r="BQ90" s="17">
        <v>1</v>
      </c>
      <c r="BS90" s="48">
        <f t="shared" si="59"/>
        <v>663.30700000000002</v>
      </c>
      <c r="BT90" s="49">
        <f t="shared" si="60"/>
        <v>663.30700000000002</v>
      </c>
      <c r="BU90" s="49">
        <f t="shared" si="61"/>
        <v>0</v>
      </c>
      <c r="BV90" s="50">
        <f t="shared" si="62"/>
        <v>0</v>
      </c>
    </row>
    <row r="91" spans="1:74" ht="18.75">
      <c r="A91" s="4">
        <v>149</v>
      </c>
      <c r="B91" s="8"/>
      <c r="C91" s="20" t="s">
        <v>240</v>
      </c>
      <c r="D91" s="8" t="s">
        <v>241</v>
      </c>
      <c r="E91" s="13">
        <v>50</v>
      </c>
      <c r="F91" s="126">
        <f t="shared" si="53"/>
        <v>92.396749999999997</v>
      </c>
      <c r="G91" s="8" t="s">
        <v>26</v>
      </c>
      <c r="H91" s="8" t="s">
        <v>26</v>
      </c>
      <c r="I91" s="1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9"/>
      <c r="AB91" s="3"/>
      <c r="AC91" s="1"/>
      <c r="AD91" s="7"/>
      <c r="AE91" s="94">
        <v>160.69</v>
      </c>
      <c r="AF91" s="3"/>
      <c r="AG91" s="1"/>
      <c r="AH91" s="7"/>
      <c r="AI91" s="9"/>
      <c r="AJ91" s="3"/>
      <c r="AK91" s="1"/>
      <c r="AM91" s="3">
        <v>1</v>
      </c>
      <c r="AN91" s="1">
        <v>1.05</v>
      </c>
      <c r="AO91" s="3">
        <v>1</v>
      </c>
      <c r="AP91" s="3">
        <v>1</v>
      </c>
      <c r="AQ91" s="3">
        <v>1</v>
      </c>
      <c r="AS91" s="17">
        <f t="shared" si="55"/>
        <v>0</v>
      </c>
      <c r="AT91" s="17">
        <f t="shared" si="56"/>
        <v>184.79349999999999</v>
      </c>
      <c r="AU91" s="17">
        <f t="shared" si="57"/>
        <v>0</v>
      </c>
      <c r="AV91" s="17">
        <f t="shared" si="35"/>
        <v>0</v>
      </c>
      <c r="AW91" s="17">
        <f t="shared" si="36"/>
        <v>0</v>
      </c>
      <c r="AY91" s="17">
        <f t="shared" si="58"/>
        <v>184.79349999999999</v>
      </c>
      <c r="BA91" s="17">
        <v>1</v>
      </c>
      <c r="BB91" s="42">
        <v>80</v>
      </c>
      <c r="BC91" s="20">
        <v>102</v>
      </c>
      <c r="BD91" s="4">
        <v>72.2</v>
      </c>
      <c r="BE91" s="4">
        <v>72.058064516128994</v>
      </c>
      <c r="BF91" s="4">
        <v>72</v>
      </c>
      <c r="BG91" s="4">
        <v>72.099999999999994</v>
      </c>
      <c r="BH91" s="4">
        <v>72</v>
      </c>
      <c r="BI91" s="43">
        <v>71</v>
      </c>
      <c r="BJ91" s="20">
        <v>71</v>
      </c>
      <c r="BK91" s="4">
        <v>72</v>
      </c>
      <c r="BL91" s="4">
        <v>72</v>
      </c>
      <c r="BM91" s="4">
        <v>72</v>
      </c>
      <c r="BN91" s="4">
        <v>72</v>
      </c>
      <c r="BO91" s="9">
        <v>72</v>
      </c>
      <c r="BP91" s="22"/>
      <c r="BQ91" s="17">
        <v>1</v>
      </c>
      <c r="BS91" s="48">
        <f t="shared" si="59"/>
        <v>184.79349999999999</v>
      </c>
      <c r="BT91" s="49">
        <f t="shared" si="60"/>
        <v>184.79349999999999</v>
      </c>
      <c r="BU91" s="49">
        <f t="shared" si="61"/>
        <v>0</v>
      </c>
      <c r="BV91" s="50">
        <f t="shared" si="62"/>
        <v>0</v>
      </c>
    </row>
    <row r="92" spans="1:74" ht="19.5" thickBot="1">
      <c r="A92" s="4">
        <v>150</v>
      </c>
      <c r="B92" s="8"/>
      <c r="C92" s="20" t="s">
        <v>242</v>
      </c>
      <c r="D92" s="8" t="s">
        <v>243</v>
      </c>
      <c r="E92" s="13">
        <v>100</v>
      </c>
      <c r="F92" s="126">
        <f t="shared" si="53"/>
        <v>138.78200000000001</v>
      </c>
      <c r="G92" s="8" t="s">
        <v>79</v>
      </c>
      <c r="H92" s="8" t="s">
        <v>79</v>
      </c>
      <c r="I92" s="10">
        <f t="shared" ref="I92:I95" si="64">BS92</f>
        <v>138.78200000000001</v>
      </c>
      <c r="J92" s="4">
        <v>63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9"/>
      <c r="AB92" s="3"/>
      <c r="AC92" s="1"/>
      <c r="AD92" s="7"/>
      <c r="AE92" s="94">
        <v>120.68</v>
      </c>
      <c r="AF92" s="3"/>
      <c r="AG92" s="1"/>
      <c r="AH92" s="7"/>
      <c r="AI92" s="9"/>
      <c r="AJ92" s="3"/>
      <c r="AK92" s="1"/>
      <c r="AM92" s="3">
        <v>1</v>
      </c>
      <c r="AN92" s="1">
        <v>1.05</v>
      </c>
      <c r="AO92" s="3">
        <v>1</v>
      </c>
      <c r="AP92" s="3">
        <v>1</v>
      </c>
      <c r="AQ92" s="3">
        <v>1</v>
      </c>
      <c r="AS92" s="17">
        <f t="shared" si="55"/>
        <v>0</v>
      </c>
      <c r="AT92" s="17">
        <f t="shared" si="56"/>
        <v>138.78200000000001</v>
      </c>
      <c r="AU92" s="17">
        <f t="shared" si="57"/>
        <v>0</v>
      </c>
      <c r="AV92" s="17">
        <f t="shared" si="35"/>
        <v>0</v>
      </c>
      <c r="AW92" s="17">
        <f t="shared" si="36"/>
        <v>0</v>
      </c>
      <c r="AY92" s="17">
        <f t="shared" si="58"/>
        <v>138.78200000000001</v>
      </c>
      <c r="BA92" s="17">
        <v>1</v>
      </c>
      <c r="BB92" s="42">
        <v>81</v>
      </c>
      <c r="BC92" s="20">
        <v>103</v>
      </c>
      <c r="BD92" s="4">
        <v>73.2</v>
      </c>
      <c r="BE92" s="4">
        <v>73.058064516128994</v>
      </c>
      <c r="BF92" s="4">
        <v>73</v>
      </c>
      <c r="BG92" s="4">
        <v>73.099999999999994</v>
      </c>
      <c r="BH92" s="4">
        <v>73</v>
      </c>
      <c r="BI92" s="43">
        <v>72</v>
      </c>
      <c r="BJ92" s="20">
        <v>72</v>
      </c>
      <c r="BK92" s="4">
        <v>73</v>
      </c>
      <c r="BL92" s="4">
        <v>73</v>
      </c>
      <c r="BM92" s="4">
        <v>73</v>
      </c>
      <c r="BN92" s="4">
        <v>73</v>
      </c>
      <c r="BO92" s="9">
        <v>73</v>
      </c>
      <c r="BP92" s="22"/>
      <c r="BQ92" s="17">
        <v>1</v>
      </c>
      <c r="BS92" s="51">
        <f t="shared" si="59"/>
        <v>138.78200000000001</v>
      </c>
      <c r="BT92" s="52">
        <f t="shared" si="60"/>
        <v>138.78200000000001</v>
      </c>
      <c r="BU92" s="52">
        <f t="shared" si="61"/>
        <v>0</v>
      </c>
      <c r="BV92" s="53">
        <f t="shared" si="62"/>
        <v>0</v>
      </c>
    </row>
    <row r="93" spans="1:74" ht="18.75">
      <c r="A93" s="4">
        <v>143</v>
      </c>
      <c r="B93" s="8"/>
      <c r="C93" s="20" t="s">
        <v>244</v>
      </c>
      <c r="D93" s="8" t="s">
        <v>245</v>
      </c>
      <c r="E93" s="13">
        <v>100</v>
      </c>
      <c r="F93" s="126">
        <f t="shared" si="53"/>
        <v>121.8425</v>
      </c>
      <c r="G93" s="8" t="s">
        <v>85</v>
      </c>
      <c r="H93" s="8" t="s">
        <v>85</v>
      </c>
      <c r="I93" s="10">
        <f t="shared" si="64"/>
        <v>121.8425</v>
      </c>
      <c r="J93" s="4">
        <v>56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9"/>
      <c r="AB93" s="3"/>
      <c r="AC93" s="1"/>
      <c r="AD93" s="7"/>
      <c r="AE93" s="94">
        <v>105.95</v>
      </c>
      <c r="AF93" s="3"/>
      <c r="AG93" s="1"/>
      <c r="AH93" s="7"/>
      <c r="AI93" s="9"/>
      <c r="AJ93" s="3"/>
      <c r="AK93" s="1"/>
      <c r="AM93" s="3">
        <v>1</v>
      </c>
      <c r="AN93" s="1">
        <v>1.05</v>
      </c>
      <c r="AO93" s="3">
        <v>1</v>
      </c>
      <c r="AP93" s="3">
        <v>1</v>
      </c>
      <c r="AQ93" s="3">
        <v>1</v>
      </c>
      <c r="AS93" s="17">
        <f t="shared" si="55"/>
        <v>0</v>
      </c>
      <c r="AT93" s="17">
        <f t="shared" si="56"/>
        <v>121.8425</v>
      </c>
      <c r="AU93" s="17">
        <f t="shared" si="57"/>
        <v>0</v>
      </c>
      <c r="AV93" s="17">
        <f t="shared" si="35"/>
        <v>0</v>
      </c>
      <c r="AW93" s="17">
        <f t="shared" si="36"/>
        <v>0</v>
      </c>
      <c r="AY93" s="17">
        <f t="shared" si="58"/>
        <v>121.8425</v>
      </c>
      <c r="BA93" s="17">
        <v>1</v>
      </c>
      <c r="BB93" s="42">
        <v>74</v>
      </c>
      <c r="BC93" s="20">
        <v>96</v>
      </c>
      <c r="BD93" s="4">
        <v>66.2</v>
      </c>
      <c r="BE93" s="4">
        <v>66.058064516128994</v>
      </c>
      <c r="BF93" s="4">
        <v>66</v>
      </c>
      <c r="BG93" s="4">
        <v>66.099999999999994</v>
      </c>
      <c r="BH93" s="4">
        <v>66</v>
      </c>
      <c r="BI93" s="43">
        <v>65</v>
      </c>
      <c r="BJ93" s="20">
        <v>65</v>
      </c>
      <c r="BK93" s="4">
        <v>66</v>
      </c>
      <c r="BL93" s="4">
        <v>66</v>
      </c>
      <c r="BM93" s="4">
        <v>66</v>
      </c>
      <c r="BN93" s="4">
        <v>66</v>
      </c>
      <c r="BO93" s="9">
        <v>66</v>
      </c>
      <c r="BP93" s="22"/>
      <c r="BQ93" s="17">
        <v>1</v>
      </c>
      <c r="BS93" s="48">
        <f t="shared" si="59"/>
        <v>121.8425</v>
      </c>
      <c r="BT93" s="49">
        <f t="shared" si="60"/>
        <v>121.8425</v>
      </c>
      <c r="BU93" s="49">
        <f t="shared" si="61"/>
        <v>0</v>
      </c>
      <c r="BV93" s="50">
        <f t="shared" si="62"/>
        <v>0</v>
      </c>
    </row>
    <row r="94" spans="1:74" ht="18.75">
      <c r="A94" s="4">
        <v>144</v>
      </c>
      <c r="B94" s="8"/>
      <c r="C94" s="20" t="s">
        <v>246</v>
      </c>
      <c r="D94" s="8" t="s">
        <v>247</v>
      </c>
      <c r="E94" s="13">
        <v>100</v>
      </c>
      <c r="F94" s="126">
        <f t="shared" si="53"/>
        <v>230.44450000000001</v>
      </c>
      <c r="G94" s="8" t="s">
        <v>72</v>
      </c>
      <c r="H94" s="8" t="s">
        <v>72</v>
      </c>
      <c r="I94" s="10">
        <f t="shared" si="64"/>
        <v>230.44450000000001</v>
      </c>
      <c r="J94" s="4">
        <v>57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9"/>
      <c r="AB94" s="3"/>
      <c r="AC94" s="1"/>
      <c r="AD94" s="7"/>
      <c r="AE94" s="94">
        <v>103.35</v>
      </c>
      <c r="AF94" s="3"/>
      <c r="AG94" s="76">
        <v>85.84</v>
      </c>
      <c r="AH94" s="7"/>
      <c r="AI94" s="9"/>
      <c r="AJ94" s="3"/>
      <c r="AK94" s="1"/>
      <c r="AM94" s="3">
        <v>1</v>
      </c>
      <c r="AN94" s="1">
        <v>1.05</v>
      </c>
      <c r="AO94" s="3">
        <v>1</v>
      </c>
      <c r="AP94" s="3">
        <v>1</v>
      </c>
      <c r="AQ94" s="3">
        <v>1</v>
      </c>
      <c r="AS94" s="17">
        <f t="shared" si="55"/>
        <v>0</v>
      </c>
      <c r="AT94" s="17">
        <f t="shared" si="56"/>
        <v>118.85249999999999</v>
      </c>
      <c r="AU94" s="17">
        <f t="shared" si="57"/>
        <v>111.592</v>
      </c>
      <c r="AV94" s="17">
        <f t="shared" si="35"/>
        <v>0</v>
      </c>
      <c r="AW94" s="17">
        <f t="shared" si="36"/>
        <v>0</v>
      </c>
      <c r="AY94" s="17">
        <f t="shared" si="58"/>
        <v>230.44450000000001</v>
      </c>
      <c r="BA94" s="17">
        <v>1</v>
      </c>
      <c r="BB94" s="42">
        <v>75</v>
      </c>
      <c r="BC94" s="20">
        <v>97</v>
      </c>
      <c r="BD94" s="4">
        <v>67.2</v>
      </c>
      <c r="BE94" s="4">
        <v>67.058064516128994</v>
      </c>
      <c r="BF94" s="4">
        <v>67</v>
      </c>
      <c r="BG94" s="4">
        <v>67.099999999999994</v>
      </c>
      <c r="BH94" s="4">
        <v>67</v>
      </c>
      <c r="BI94" s="43">
        <v>66</v>
      </c>
      <c r="BJ94" s="20">
        <v>66</v>
      </c>
      <c r="BK94" s="4">
        <v>67</v>
      </c>
      <c r="BL94" s="4">
        <v>67</v>
      </c>
      <c r="BM94" s="4">
        <v>67</v>
      </c>
      <c r="BN94" s="4">
        <v>67</v>
      </c>
      <c r="BO94" s="9">
        <v>67</v>
      </c>
      <c r="BP94" s="22"/>
      <c r="BQ94" s="17">
        <v>1</v>
      </c>
      <c r="BS94" s="48">
        <f t="shared" si="59"/>
        <v>230.44450000000001</v>
      </c>
      <c r="BT94" s="49">
        <f t="shared" si="60"/>
        <v>230.44450000000001</v>
      </c>
      <c r="BU94" s="49">
        <f t="shared" si="61"/>
        <v>0</v>
      </c>
      <c r="BV94" s="50">
        <f t="shared" si="62"/>
        <v>0</v>
      </c>
    </row>
    <row r="95" spans="1:74" ht="18.75">
      <c r="A95" s="4">
        <v>145</v>
      </c>
      <c r="B95" s="8"/>
      <c r="C95" s="20" t="s">
        <v>248</v>
      </c>
      <c r="D95" s="8" t="s">
        <v>249</v>
      </c>
      <c r="E95" s="13">
        <v>100</v>
      </c>
      <c r="F95" s="126">
        <f t="shared" si="53"/>
        <v>115.44850000000001</v>
      </c>
      <c r="G95" s="8" t="s">
        <v>90</v>
      </c>
      <c r="H95" s="8" t="s">
        <v>90</v>
      </c>
      <c r="I95" s="10">
        <f t="shared" si="64"/>
        <v>115.44850000000001</v>
      </c>
      <c r="J95" s="4">
        <v>58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9"/>
      <c r="AB95" s="3"/>
      <c r="AC95" s="1"/>
      <c r="AD95" s="7"/>
      <c r="AE95" s="94">
        <v>100.39</v>
      </c>
      <c r="AF95" s="3"/>
      <c r="AG95" s="1"/>
      <c r="AH95" s="7"/>
      <c r="AI95" s="9"/>
      <c r="AJ95" s="3"/>
      <c r="AK95" s="1"/>
      <c r="AM95" s="3">
        <v>1</v>
      </c>
      <c r="AN95" s="1">
        <v>1.05</v>
      </c>
      <c r="AO95" s="3">
        <v>1</v>
      </c>
      <c r="AP95" s="3">
        <v>1</v>
      </c>
      <c r="AQ95" s="3">
        <v>1</v>
      </c>
      <c r="AS95" s="17">
        <f t="shared" si="55"/>
        <v>0</v>
      </c>
      <c r="AT95" s="17">
        <f t="shared" si="56"/>
        <v>115.44850000000001</v>
      </c>
      <c r="AU95" s="17">
        <f t="shared" si="57"/>
        <v>0</v>
      </c>
      <c r="AV95" s="17">
        <f t="shared" si="35"/>
        <v>0</v>
      </c>
      <c r="AW95" s="17">
        <f t="shared" si="36"/>
        <v>0</v>
      </c>
      <c r="AY95" s="17">
        <f t="shared" si="58"/>
        <v>115.44850000000001</v>
      </c>
      <c r="BA95" s="17">
        <v>1</v>
      </c>
      <c r="BB95" s="42">
        <v>76</v>
      </c>
      <c r="BC95" s="20">
        <v>98</v>
      </c>
      <c r="BD95" s="4">
        <v>68.2</v>
      </c>
      <c r="BE95" s="4">
        <v>68.058064516128994</v>
      </c>
      <c r="BF95" s="4">
        <v>68</v>
      </c>
      <c r="BG95" s="4">
        <v>68.099999999999994</v>
      </c>
      <c r="BH95" s="4">
        <v>68</v>
      </c>
      <c r="BI95" s="43">
        <v>67</v>
      </c>
      <c r="BJ95" s="20">
        <v>67</v>
      </c>
      <c r="BK95" s="4">
        <v>68</v>
      </c>
      <c r="BL95" s="4">
        <v>68</v>
      </c>
      <c r="BM95" s="4">
        <v>68</v>
      </c>
      <c r="BN95" s="4">
        <v>68</v>
      </c>
      <c r="BO95" s="9">
        <v>68</v>
      </c>
      <c r="BP95" s="22"/>
      <c r="BQ95" s="17">
        <v>1</v>
      </c>
      <c r="BS95" s="48">
        <f t="shared" si="59"/>
        <v>115.44850000000001</v>
      </c>
      <c r="BT95" s="49">
        <f t="shared" si="60"/>
        <v>115.44850000000001</v>
      </c>
      <c r="BU95" s="49">
        <f t="shared" si="61"/>
        <v>0</v>
      </c>
      <c r="BV95" s="50">
        <f t="shared" si="62"/>
        <v>0</v>
      </c>
    </row>
    <row r="96" spans="1:74" ht="19.5" thickBot="1">
      <c r="A96" s="4">
        <v>199</v>
      </c>
      <c r="B96" s="8"/>
      <c r="C96" s="8" t="s">
        <v>250</v>
      </c>
      <c r="D96" s="8" t="s">
        <v>249</v>
      </c>
      <c r="E96" s="13">
        <v>100</v>
      </c>
      <c r="F96" s="126">
        <f t="shared" si="53"/>
        <v>434.93300000000005</v>
      </c>
      <c r="G96" s="20" t="s">
        <v>85</v>
      </c>
      <c r="H96" s="20" t="s">
        <v>85</v>
      </c>
      <c r="I96" s="10">
        <f t="shared" ref="I96:I108" si="65">BS96</f>
        <v>434.93300000000005</v>
      </c>
      <c r="J96" s="4">
        <v>112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9"/>
      <c r="AB96" s="3"/>
      <c r="AC96" s="97">
        <v>200.49</v>
      </c>
      <c r="AD96" s="7"/>
      <c r="AE96" s="9">
        <v>99.26</v>
      </c>
      <c r="AF96" s="3"/>
      <c r="AG96" s="1"/>
      <c r="AH96" s="7"/>
      <c r="AI96" s="9"/>
      <c r="AJ96" s="3"/>
      <c r="AK96" s="1"/>
      <c r="AM96" s="3">
        <v>1.6</v>
      </c>
      <c r="AN96" s="1">
        <v>1.05</v>
      </c>
      <c r="AO96" s="3">
        <v>1</v>
      </c>
      <c r="AP96" s="3">
        <v>1</v>
      </c>
      <c r="AQ96" s="17">
        <v>1</v>
      </c>
      <c r="AS96" s="17">
        <f t="shared" ref="AS96:AS108" si="66">AC96*AM96</f>
        <v>320.78400000000005</v>
      </c>
      <c r="AT96" s="17">
        <f t="shared" ref="AT96:AT108" si="67">AE96+(AE96*(AN96-1))+(AE96*0.1)</f>
        <v>114.14900000000002</v>
      </c>
      <c r="AU96" s="17">
        <f t="shared" ref="AU96:AU108" si="68">AG96+(AG96*(AO96-1))+(AG96*0.3)</f>
        <v>0</v>
      </c>
      <c r="AV96" s="17">
        <f t="shared" si="35"/>
        <v>0</v>
      </c>
      <c r="AW96" s="17">
        <f t="shared" si="36"/>
        <v>0</v>
      </c>
      <c r="AY96" s="17">
        <f t="shared" ref="AY96:AY108" si="69">SUM(AS96:AW96)</f>
        <v>434.93300000000005</v>
      </c>
      <c r="BA96" s="54">
        <v>1</v>
      </c>
      <c r="BB96" s="42">
        <v>130</v>
      </c>
      <c r="BC96" s="20">
        <v>152</v>
      </c>
      <c r="BD96" s="4">
        <v>122.2</v>
      </c>
      <c r="BE96" s="4">
        <v>122.05806451612899</v>
      </c>
      <c r="BF96" s="4">
        <v>122</v>
      </c>
      <c r="BG96" s="4">
        <v>122.1</v>
      </c>
      <c r="BH96" s="4">
        <v>122</v>
      </c>
      <c r="BI96" s="43">
        <v>121</v>
      </c>
      <c r="BJ96" s="20">
        <v>121</v>
      </c>
      <c r="BK96" s="4">
        <v>122</v>
      </c>
      <c r="BL96" s="4">
        <v>122</v>
      </c>
      <c r="BM96" s="4">
        <v>122</v>
      </c>
      <c r="BN96" s="4">
        <v>122</v>
      </c>
      <c r="BO96" s="9">
        <v>122</v>
      </c>
      <c r="BP96" s="22"/>
      <c r="BQ96" s="17">
        <v>1</v>
      </c>
      <c r="BS96" s="51">
        <f t="shared" ref="BS96:BS108" si="70">BT96+BU96</f>
        <v>434.93300000000005</v>
      </c>
      <c r="BT96" s="52">
        <f t="shared" ref="BT96:BT108" si="71">AY96</f>
        <v>434.93300000000005</v>
      </c>
      <c r="BU96" s="52">
        <f t="shared" ref="BU96:BU108" si="72">(AY96*(BA96-1))+(AY96*(BQ96-1))</f>
        <v>0</v>
      </c>
      <c r="BV96" s="53">
        <f t="shared" ref="BV96:BV108" si="73">(BU96/BS96)</f>
        <v>0</v>
      </c>
    </row>
    <row r="97" spans="1:74" ht="19.5" thickBot="1">
      <c r="A97" s="4">
        <v>200</v>
      </c>
      <c r="B97" s="8"/>
      <c r="C97" s="8" t="s">
        <v>251</v>
      </c>
      <c r="D97" s="8" t="s">
        <v>124</v>
      </c>
      <c r="E97" s="13">
        <v>50</v>
      </c>
      <c r="F97" s="126">
        <f t="shared" si="53"/>
        <v>54.372000000000007</v>
      </c>
      <c r="G97" s="20" t="s">
        <v>70</v>
      </c>
      <c r="H97" s="20" t="s">
        <v>70</v>
      </c>
      <c r="I97" s="10">
        <f t="shared" si="65"/>
        <v>108.74400000000001</v>
      </c>
      <c r="J97" s="4">
        <v>113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9"/>
      <c r="AB97" s="3"/>
      <c r="AC97" s="1"/>
      <c r="AD97" s="7"/>
      <c r="AE97" s="9">
        <v>94.56</v>
      </c>
      <c r="AF97" s="3"/>
      <c r="AG97" s="1"/>
      <c r="AH97" s="7"/>
      <c r="AI97" s="9"/>
      <c r="AJ97" s="3"/>
      <c r="AK97" s="1"/>
      <c r="AM97" s="3">
        <v>1</v>
      </c>
      <c r="AN97" s="1">
        <v>1.05</v>
      </c>
      <c r="AO97" s="3">
        <v>1</v>
      </c>
      <c r="AP97" s="3">
        <v>1</v>
      </c>
      <c r="AQ97" s="17">
        <v>1</v>
      </c>
      <c r="AS97" s="17">
        <f t="shared" si="66"/>
        <v>0</v>
      </c>
      <c r="AT97" s="17">
        <f t="shared" si="67"/>
        <v>108.74400000000001</v>
      </c>
      <c r="AU97" s="17">
        <f t="shared" si="68"/>
        <v>0</v>
      </c>
      <c r="AV97" s="17">
        <f t="shared" si="35"/>
        <v>0</v>
      </c>
      <c r="AW97" s="17">
        <f t="shared" si="36"/>
        <v>0</v>
      </c>
      <c r="AY97" s="17">
        <f t="shared" si="69"/>
        <v>108.74400000000001</v>
      </c>
      <c r="BA97" s="54">
        <v>1</v>
      </c>
      <c r="BB97" s="42">
        <v>131</v>
      </c>
      <c r="BC97" s="20">
        <v>153</v>
      </c>
      <c r="BD97" s="4">
        <v>123.2</v>
      </c>
      <c r="BE97" s="4">
        <v>123.05806451612899</v>
      </c>
      <c r="BF97" s="4">
        <v>123</v>
      </c>
      <c r="BG97" s="4">
        <v>123.1</v>
      </c>
      <c r="BH97" s="4">
        <v>123</v>
      </c>
      <c r="BI97" s="43">
        <v>122</v>
      </c>
      <c r="BJ97" s="20">
        <v>122</v>
      </c>
      <c r="BK97" s="4">
        <v>123</v>
      </c>
      <c r="BL97" s="4">
        <v>123</v>
      </c>
      <c r="BM97" s="4">
        <v>123</v>
      </c>
      <c r="BN97" s="4">
        <v>123</v>
      </c>
      <c r="BO97" s="9">
        <v>123</v>
      </c>
      <c r="BP97" s="22"/>
      <c r="BQ97" s="17">
        <v>1</v>
      </c>
      <c r="BS97" s="51">
        <f t="shared" si="70"/>
        <v>108.74400000000001</v>
      </c>
      <c r="BT97" s="52">
        <f t="shared" si="71"/>
        <v>108.74400000000001</v>
      </c>
      <c r="BU97" s="52">
        <f t="shared" si="72"/>
        <v>0</v>
      </c>
      <c r="BV97" s="53">
        <f t="shared" si="73"/>
        <v>0</v>
      </c>
    </row>
    <row r="98" spans="1:74" ht="19.5" thickBot="1">
      <c r="A98" s="4">
        <v>201</v>
      </c>
      <c r="B98" s="8"/>
      <c r="C98" s="8" t="s">
        <v>252</v>
      </c>
      <c r="D98" s="8" t="s">
        <v>253</v>
      </c>
      <c r="E98" s="13">
        <v>100</v>
      </c>
      <c r="F98" s="126">
        <f t="shared" si="53"/>
        <v>105.32850000000002</v>
      </c>
      <c r="G98" s="20" t="s">
        <v>81</v>
      </c>
      <c r="H98" s="20" t="s">
        <v>81</v>
      </c>
      <c r="I98" s="10">
        <f t="shared" si="65"/>
        <v>105.32850000000002</v>
      </c>
      <c r="J98" s="4">
        <v>114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9"/>
      <c r="AB98" s="3"/>
      <c r="AC98" s="1"/>
      <c r="AD98" s="7"/>
      <c r="AE98" s="9">
        <v>91.59</v>
      </c>
      <c r="AF98" s="3"/>
      <c r="AG98" s="1"/>
      <c r="AH98" s="7"/>
      <c r="AI98" s="9"/>
      <c r="AJ98" s="3"/>
      <c r="AK98" s="1"/>
      <c r="AM98" s="3">
        <v>1</v>
      </c>
      <c r="AN98" s="1">
        <v>1.05</v>
      </c>
      <c r="AO98" s="3">
        <v>1</v>
      </c>
      <c r="AP98" s="3">
        <v>1</v>
      </c>
      <c r="AQ98" s="17">
        <v>1</v>
      </c>
      <c r="AS98" s="17">
        <f t="shared" si="66"/>
        <v>0</v>
      </c>
      <c r="AT98" s="17">
        <f t="shared" si="67"/>
        <v>105.32850000000002</v>
      </c>
      <c r="AU98" s="17">
        <f t="shared" si="68"/>
        <v>0</v>
      </c>
      <c r="AV98" s="17">
        <f t="shared" si="35"/>
        <v>0</v>
      </c>
      <c r="AW98" s="17">
        <f t="shared" si="36"/>
        <v>0</v>
      </c>
      <c r="AY98" s="17">
        <f t="shared" si="69"/>
        <v>105.32850000000002</v>
      </c>
      <c r="BA98" s="54">
        <v>1</v>
      </c>
      <c r="BB98" s="42">
        <v>132</v>
      </c>
      <c r="BC98" s="20">
        <v>154</v>
      </c>
      <c r="BD98" s="4">
        <v>124.2</v>
      </c>
      <c r="BE98" s="4">
        <v>124.05806451612899</v>
      </c>
      <c r="BF98" s="4">
        <v>124</v>
      </c>
      <c r="BG98" s="4">
        <v>124.1</v>
      </c>
      <c r="BH98" s="4">
        <v>124</v>
      </c>
      <c r="BI98" s="43">
        <v>123</v>
      </c>
      <c r="BJ98" s="20">
        <v>123</v>
      </c>
      <c r="BK98" s="4">
        <v>124</v>
      </c>
      <c r="BL98" s="4">
        <v>124</v>
      </c>
      <c r="BM98" s="4">
        <v>124</v>
      </c>
      <c r="BN98" s="4">
        <v>124</v>
      </c>
      <c r="BO98" s="9">
        <v>124</v>
      </c>
      <c r="BP98" s="22"/>
      <c r="BQ98" s="17">
        <v>1</v>
      </c>
      <c r="BS98" s="51">
        <f t="shared" si="70"/>
        <v>105.32850000000002</v>
      </c>
      <c r="BT98" s="52">
        <f t="shared" si="71"/>
        <v>105.32850000000002</v>
      </c>
      <c r="BU98" s="52">
        <f t="shared" si="72"/>
        <v>0</v>
      </c>
      <c r="BV98" s="53">
        <f t="shared" si="73"/>
        <v>0</v>
      </c>
    </row>
    <row r="99" spans="1:74" ht="19.5" thickBot="1">
      <c r="A99" s="4">
        <v>203</v>
      </c>
      <c r="B99" s="8"/>
      <c r="C99" s="73" t="s">
        <v>254</v>
      </c>
      <c r="D99" s="73" t="s">
        <v>255</v>
      </c>
      <c r="E99" s="74">
        <v>100</v>
      </c>
      <c r="F99" s="126">
        <f t="shared" si="53"/>
        <v>457.56900000000002</v>
      </c>
      <c r="G99" s="121" t="s">
        <v>27</v>
      </c>
      <c r="H99" s="73" t="s">
        <v>27</v>
      </c>
      <c r="I99" s="10">
        <f t="shared" si="65"/>
        <v>457.56900000000002</v>
      </c>
      <c r="J99" s="4">
        <v>116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9"/>
      <c r="AB99" s="3"/>
      <c r="AC99" s="97">
        <v>210.59</v>
      </c>
      <c r="AD99" s="7"/>
      <c r="AE99" s="75">
        <v>71.37</v>
      </c>
      <c r="AF99" s="3"/>
      <c r="AG99" s="1"/>
      <c r="AH99" s="7"/>
      <c r="AI99" s="9"/>
      <c r="AJ99" s="3"/>
      <c r="AK99" s="1"/>
      <c r="AM99" s="3">
        <v>1.8</v>
      </c>
      <c r="AN99" s="3">
        <v>1</v>
      </c>
      <c r="AO99" s="3">
        <v>1</v>
      </c>
      <c r="AP99" s="3">
        <v>1</v>
      </c>
      <c r="AQ99" s="17">
        <v>1</v>
      </c>
      <c r="AS99" s="17">
        <f t="shared" si="66"/>
        <v>379.06200000000001</v>
      </c>
      <c r="AT99" s="17">
        <f t="shared" si="67"/>
        <v>78.507000000000005</v>
      </c>
      <c r="AU99" s="17">
        <f t="shared" si="68"/>
        <v>0</v>
      </c>
      <c r="AV99" s="17">
        <f t="shared" ref="AV99:AV109" si="74">AI99+(AI99*(AP99-1))+(AI99*0.5)</f>
        <v>0</v>
      </c>
      <c r="AW99" s="17">
        <f t="shared" ref="AW99:AW109" si="75">AK99+(AK99*(AQ99-1))+(AK99*0.4)</f>
        <v>0</v>
      </c>
      <c r="AY99" s="17">
        <f t="shared" si="69"/>
        <v>457.56900000000002</v>
      </c>
      <c r="BA99" s="54">
        <v>1</v>
      </c>
      <c r="BB99" s="42">
        <v>134</v>
      </c>
      <c r="BC99" s="20">
        <v>156</v>
      </c>
      <c r="BD99" s="4">
        <v>126.2</v>
      </c>
      <c r="BE99" s="4">
        <v>126.05806451612899</v>
      </c>
      <c r="BF99" s="4">
        <v>126</v>
      </c>
      <c r="BG99" s="4">
        <v>126.1</v>
      </c>
      <c r="BH99" s="4">
        <v>126</v>
      </c>
      <c r="BI99" s="43">
        <v>125</v>
      </c>
      <c r="BJ99" s="20">
        <v>125</v>
      </c>
      <c r="BK99" s="4">
        <v>126</v>
      </c>
      <c r="BL99" s="4">
        <v>126</v>
      </c>
      <c r="BM99" s="4">
        <v>126</v>
      </c>
      <c r="BN99" s="4">
        <v>126</v>
      </c>
      <c r="BO99" s="9">
        <v>126</v>
      </c>
      <c r="BP99" s="22"/>
      <c r="BQ99" s="17">
        <v>1</v>
      </c>
      <c r="BS99" s="51">
        <f t="shared" si="70"/>
        <v>457.56900000000002</v>
      </c>
      <c r="BT99" s="52">
        <f t="shared" si="71"/>
        <v>457.56900000000002</v>
      </c>
      <c r="BU99" s="52">
        <f t="shared" si="72"/>
        <v>0</v>
      </c>
      <c r="BV99" s="53">
        <f t="shared" si="73"/>
        <v>0</v>
      </c>
    </row>
    <row r="100" spans="1:74" ht="19.5" thickBot="1">
      <c r="A100" s="4">
        <v>204</v>
      </c>
      <c r="B100" s="8"/>
      <c r="C100" s="73" t="s">
        <v>256</v>
      </c>
      <c r="D100" s="73" t="s">
        <v>257</v>
      </c>
      <c r="E100" s="74">
        <v>50</v>
      </c>
      <c r="F100" s="126">
        <f t="shared" si="53"/>
        <v>199.23650000000001</v>
      </c>
      <c r="G100" s="121" t="s">
        <v>31</v>
      </c>
      <c r="H100" s="73" t="s">
        <v>31</v>
      </c>
      <c r="I100" s="10">
        <f t="shared" si="65"/>
        <v>398.47300000000001</v>
      </c>
      <c r="J100" s="4">
        <v>117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9"/>
      <c r="AB100" s="3"/>
      <c r="AC100" s="97">
        <v>202.66</v>
      </c>
      <c r="AD100" s="7"/>
      <c r="AE100" s="75">
        <v>67.47</v>
      </c>
      <c r="AF100" s="3"/>
      <c r="AG100" s="1"/>
      <c r="AH100" s="7"/>
      <c r="AI100" s="9"/>
      <c r="AJ100" s="3"/>
      <c r="AK100" s="1"/>
      <c r="AM100" s="3">
        <v>1.6</v>
      </c>
      <c r="AN100" s="3">
        <v>1</v>
      </c>
      <c r="AO100" s="3">
        <v>1</v>
      </c>
      <c r="AP100" s="3">
        <v>1</v>
      </c>
      <c r="AQ100" s="17">
        <v>1</v>
      </c>
      <c r="AS100" s="17">
        <f t="shared" si="66"/>
        <v>324.25600000000003</v>
      </c>
      <c r="AT100" s="17">
        <f t="shared" si="67"/>
        <v>74.216999999999999</v>
      </c>
      <c r="AU100" s="17">
        <f t="shared" si="68"/>
        <v>0</v>
      </c>
      <c r="AV100" s="17">
        <f t="shared" si="74"/>
        <v>0</v>
      </c>
      <c r="AW100" s="17">
        <f t="shared" si="75"/>
        <v>0</v>
      </c>
      <c r="AY100" s="17">
        <f t="shared" si="69"/>
        <v>398.47300000000001</v>
      </c>
      <c r="BA100" s="54">
        <v>1</v>
      </c>
      <c r="BB100" s="42">
        <v>135</v>
      </c>
      <c r="BC100" s="20">
        <v>157</v>
      </c>
      <c r="BD100" s="4">
        <v>127.2</v>
      </c>
      <c r="BE100" s="4">
        <v>127.05806451612899</v>
      </c>
      <c r="BF100" s="4">
        <v>127</v>
      </c>
      <c r="BG100" s="4">
        <v>127.1</v>
      </c>
      <c r="BH100" s="4">
        <v>127</v>
      </c>
      <c r="BI100" s="43">
        <v>126</v>
      </c>
      <c r="BJ100" s="20">
        <v>126</v>
      </c>
      <c r="BK100" s="4">
        <v>127</v>
      </c>
      <c r="BL100" s="4">
        <v>127</v>
      </c>
      <c r="BM100" s="4">
        <v>127</v>
      </c>
      <c r="BN100" s="4">
        <v>127</v>
      </c>
      <c r="BO100" s="9">
        <v>127</v>
      </c>
      <c r="BP100" s="22"/>
      <c r="BQ100" s="17">
        <v>1</v>
      </c>
      <c r="BS100" s="51">
        <f t="shared" si="70"/>
        <v>398.47300000000001</v>
      </c>
      <c r="BT100" s="52">
        <f t="shared" si="71"/>
        <v>398.47300000000001</v>
      </c>
      <c r="BU100" s="52">
        <f t="shared" si="72"/>
        <v>0</v>
      </c>
      <c r="BV100" s="53">
        <f t="shared" si="73"/>
        <v>0</v>
      </c>
    </row>
    <row r="101" spans="1:74" ht="19.5" thickBot="1">
      <c r="A101" s="4">
        <v>205</v>
      </c>
      <c r="B101" s="8"/>
      <c r="C101" s="73" t="s">
        <v>258</v>
      </c>
      <c r="D101" s="73" t="s">
        <v>133</v>
      </c>
      <c r="E101" s="74">
        <v>100</v>
      </c>
      <c r="F101" s="126">
        <f t="shared" si="53"/>
        <v>329.15200000000004</v>
      </c>
      <c r="G101" s="121" t="s">
        <v>25</v>
      </c>
      <c r="H101" s="73" t="s">
        <v>25</v>
      </c>
      <c r="I101" s="10">
        <f t="shared" si="65"/>
        <v>329.15200000000004</v>
      </c>
      <c r="J101" s="4">
        <v>118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9"/>
      <c r="AB101" s="3"/>
      <c r="AC101" s="97">
        <v>164.25</v>
      </c>
      <c r="AD101" s="7"/>
      <c r="AE101" s="75">
        <v>60.32</v>
      </c>
      <c r="AF101" s="3"/>
      <c r="AG101" s="1"/>
      <c r="AH101" s="7"/>
      <c r="AI101" s="9"/>
      <c r="AJ101" s="3"/>
      <c r="AK101" s="1"/>
      <c r="AM101" s="3">
        <v>1.6</v>
      </c>
      <c r="AN101" s="3">
        <v>1</v>
      </c>
      <c r="AO101" s="3">
        <v>1</v>
      </c>
      <c r="AP101" s="3">
        <v>1</v>
      </c>
      <c r="AQ101" s="17">
        <v>1</v>
      </c>
      <c r="AS101" s="17">
        <f t="shared" si="66"/>
        <v>262.8</v>
      </c>
      <c r="AT101" s="17">
        <f t="shared" si="67"/>
        <v>66.352000000000004</v>
      </c>
      <c r="AU101" s="17">
        <f t="shared" si="68"/>
        <v>0</v>
      </c>
      <c r="AV101" s="17">
        <f t="shared" si="74"/>
        <v>0</v>
      </c>
      <c r="AW101" s="17">
        <f t="shared" si="75"/>
        <v>0</v>
      </c>
      <c r="AY101" s="17">
        <f t="shared" si="69"/>
        <v>329.15200000000004</v>
      </c>
      <c r="BA101" s="54">
        <v>1</v>
      </c>
      <c r="BB101" s="42">
        <v>136</v>
      </c>
      <c r="BC101" s="20">
        <v>158</v>
      </c>
      <c r="BD101" s="4">
        <v>128.19999999999999</v>
      </c>
      <c r="BE101" s="4">
        <v>128.05806451612901</v>
      </c>
      <c r="BF101" s="4">
        <v>128</v>
      </c>
      <c r="BG101" s="4">
        <v>128.1</v>
      </c>
      <c r="BH101" s="4">
        <v>128</v>
      </c>
      <c r="BI101" s="43">
        <v>127</v>
      </c>
      <c r="BJ101" s="20">
        <v>127</v>
      </c>
      <c r="BK101" s="4">
        <v>128</v>
      </c>
      <c r="BL101" s="4">
        <v>128</v>
      </c>
      <c r="BM101" s="4">
        <v>128</v>
      </c>
      <c r="BN101" s="4">
        <v>128</v>
      </c>
      <c r="BO101" s="9">
        <v>128</v>
      </c>
      <c r="BP101" s="22"/>
      <c r="BQ101" s="17">
        <v>1</v>
      </c>
      <c r="BS101" s="51">
        <f t="shared" si="70"/>
        <v>329.15200000000004</v>
      </c>
      <c r="BT101" s="52">
        <f t="shared" si="71"/>
        <v>329.15200000000004</v>
      </c>
      <c r="BU101" s="52">
        <f t="shared" si="72"/>
        <v>0</v>
      </c>
      <c r="BV101" s="53">
        <f t="shared" si="73"/>
        <v>0</v>
      </c>
    </row>
    <row r="102" spans="1:74" ht="19.5" thickBot="1">
      <c r="A102" s="4">
        <v>206</v>
      </c>
      <c r="B102" s="8"/>
      <c r="C102" s="73" t="s">
        <v>259</v>
      </c>
      <c r="D102" s="73" t="s">
        <v>184</v>
      </c>
      <c r="E102" s="74">
        <v>100</v>
      </c>
      <c r="F102" s="126">
        <f t="shared" si="53"/>
        <v>188.09700000000001</v>
      </c>
      <c r="G102" s="121" t="s">
        <v>27</v>
      </c>
      <c r="H102" s="73" t="s">
        <v>27</v>
      </c>
      <c r="I102" s="10">
        <f t="shared" si="65"/>
        <v>188.09700000000001</v>
      </c>
      <c r="J102" s="4">
        <v>119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9"/>
      <c r="AB102" s="3"/>
      <c r="AC102" s="97">
        <v>144.69</v>
      </c>
      <c r="AD102" s="7"/>
      <c r="AE102" s="9"/>
      <c r="AF102" s="3"/>
      <c r="AG102" s="1"/>
      <c r="AH102" s="7"/>
      <c r="AI102" s="9"/>
      <c r="AJ102" s="3"/>
      <c r="AK102" s="1"/>
      <c r="AM102" s="3">
        <v>1.3</v>
      </c>
      <c r="AN102" s="3">
        <v>1</v>
      </c>
      <c r="AO102" s="3">
        <v>1</v>
      </c>
      <c r="AP102" s="3">
        <v>1</v>
      </c>
      <c r="AQ102" s="17">
        <v>1</v>
      </c>
      <c r="AS102" s="17">
        <f t="shared" si="66"/>
        <v>188.09700000000001</v>
      </c>
      <c r="AT102" s="17">
        <f t="shared" si="67"/>
        <v>0</v>
      </c>
      <c r="AU102" s="17">
        <f t="shared" si="68"/>
        <v>0</v>
      </c>
      <c r="AV102" s="17">
        <f t="shared" si="74"/>
        <v>0</v>
      </c>
      <c r="AW102" s="17">
        <f t="shared" si="75"/>
        <v>0</v>
      </c>
      <c r="AY102" s="17">
        <f t="shared" si="69"/>
        <v>188.09700000000001</v>
      </c>
      <c r="BA102" s="54">
        <v>1</v>
      </c>
      <c r="BB102" s="42">
        <v>137</v>
      </c>
      <c r="BC102" s="20">
        <v>159</v>
      </c>
      <c r="BD102" s="4">
        <v>129.19999999999999</v>
      </c>
      <c r="BE102" s="4">
        <v>129.05806451612901</v>
      </c>
      <c r="BF102" s="4">
        <v>129</v>
      </c>
      <c r="BG102" s="4">
        <v>129.1</v>
      </c>
      <c r="BH102" s="4">
        <v>129</v>
      </c>
      <c r="BI102" s="43">
        <v>128</v>
      </c>
      <c r="BJ102" s="20">
        <v>128</v>
      </c>
      <c r="BK102" s="4">
        <v>129</v>
      </c>
      <c r="BL102" s="4">
        <v>129</v>
      </c>
      <c r="BM102" s="4">
        <v>129</v>
      </c>
      <c r="BN102" s="4">
        <v>129</v>
      </c>
      <c r="BO102" s="9">
        <v>129</v>
      </c>
      <c r="BP102" s="22"/>
      <c r="BQ102" s="17">
        <v>1</v>
      </c>
      <c r="BS102" s="51">
        <f t="shared" si="70"/>
        <v>188.09700000000001</v>
      </c>
      <c r="BT102" s="52">
        <f t="shared" si="71"/>
        <v>188.09700000000001</v>
      </c>
      <c r="BU102" s="52">
        <f t="shared" si="72"/>
        <v>0</v>
      </c>
      <c r="BV102" s="53">
        <f t="shared" si="73"/>
        <v>0</v>
      </c>
    </row>
    <row r="103" spans="1:74" ht="19.5" thickBot="1">
      <c r="A103" s="4">
        <v>207</v>
      </c>
      <c r="B103" s="8"/>
      <c r="C103" s="73" t="s">
        <v>260</v>
      </c>
      <c r="D103" s="73" t="s">
        <v>261</v>
      </c>
      <c r="E103" s="74">
        <v>100</v>
      </c>
      <c r="F103" s="126">
        <f t="shared" si="53"/>
        <v>237.43700000000001</v>
      </c>
      <c r="G103" s="121" t="s">
        <v>90</v>
      </c>
      <c r="H103" s="73" t="s">
        <v>90</v>
      </c>
      <c r="I103" s="10">
        <f t="shared" si="65"/>
        <v>237.43700000000001</v>
      </c>
      <c r="J103" s="4">
        <v>120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9"/>
      <c r="AB103" s="3"/>
      <c r="AC103" s="97">
        <v>131.24</v>
      </c>
      <c r="AD103" s="7"/>
      <c r="AE103" s="75">
        <v>60.75</v>
      </c>
      <c r="AF103" s="3"/>
      <c r="AG103" s="1"/>
      <c r="AH103" s="7"/>
      <c r="AI103" s="9"/>
      <c r="AJ103" s="3"/>
      <c r="AK103" s="1"/>
      <c r="AM103" s="3">
        <v>1.3</v>
      </c>
      <c r="AN103" s="3">
        <v>1</v>
      </c>
      <c r="AO103" s="3">
        <v>1</v>
      </c>
      <c r="AP103" s="3">
        <v>1</v>
      </c>
      <c r="AQ103" s="17">
        <v>1</v>
      </c>
      <c r="AS103" s="17">
        <f t="shared" si="66"/>
        <v>170.61200000000002</v>
      </c>
      <c r="AT103" s="17">
        <f t="shared" si="67"/>
        <v>66.825000000000003</v>
      </c>
      <c r="AU103" s="17">
        <f t="shared" si="68"/>
        <v>0</v>
      </c>
      <c r="AV103" s="17">
        <f t="shared" si="74"/>
        <v>0</v>
      </c>
      <c r="AW103" s="17">
        <f t="shared" si="75"/>
        <v>0</v>
      </c>
      <c r="AY103" s="17">
        <f t="shared" si="69"/>
        <v>237.43700000000001</v>
      </c>
      <c r="BA103" s="54">
        <v>1</v>
      </c>
      <c r="BB103" s="42">
        <v>138</v>
      </c>
      <c r="BC103" s="20">
        <v>160</v>
      </c>
      <c r="BD103" s="4">
        <v>130.19999999999999</v>
      </c>
      <c r="BE103" s="4">
        <v>130.05806451612901</v>
      </c>
      <c r="BF103" s="4">
        <v>130</v>
      </c>
      <c r="BG103" s="4">
        <v>130.1</v>
      </c>
      <c r="BH103" s="4">
        <v>130</v>
      </c>
      <c r="BI103" s="43">
        <v>129</v>
      </c>
      <c r="BJ103" s="20">
        <v>129</v>
      </c>
      <c r="BK103" s="4">
        <v>130</v>
      </c>
      <c r="BL103" s="4">
        <v>130</v>
      </c>
      <c r="BM103" s="4">
        <v>130</v>
      </c>
      <c r="BN103" s="4">
        <v>130</v>
      </c>
      <c r="BO103" s="9">
        <v>130</v>
      </c>
      <c r="BP103" s="22"/>
      <c r="BQ103" s="17">
        <v>1</v>
      </c>
      <c r="BS103" s="51">
        <f t="shared" si="70"/>
        <v>237.43700000000001</v>
      </c>
      <c r="BT103" s="52">
        <f t="shared" si="71"/>
        <v>237.43700000000001</v>
      </c>
      <c r="BU103" s="52">
        <f t="shared" si="72"/>
        <v>0</v>
      </c>
      <c r="BV103" s="53">
        <f t="shared" si="73"/>
        <v>0</v>
      </c>
    </row>
    <row r="104" spans="1:74" ht="19.5" thickBot="1">
      <c r="A104" s="4">
        <v>208</v>
      </c>
      <c r="B104" s="8"/>
      <c r="C104" s="73" t="s">
        <v>211</v>
      </c>
      <c r="D104" s="73" t="s">
        <v>179</v>
      </c>
      <c r="E104" s="74">
        <v>100</v>
      </c>
      <c r="F104" s="126">
        <f t="shared" si="53"/>
        <v>170.58600000000001</v>
      </c>
      <c r="G104" s="121" t="s">
        <v>213</v>
      </c>
      <c r="H104" s="73" t="s">
        <v>213</v>
      </c>
      <c r="I104" s="10">
        <f t="shared" si="65"/>
        <v>170.58600000000001</v>
      </c>
      <c r="J104" s="4">
        <v>121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9"/>
      <c r="AB104" s="3"/>
      <c r="AC104" s="97">
        <v>131.22</v>
      </c>
      <c r="AD104" s="7"/>
      <c r="AE104" s="9"/>
      <c r="AF104" s="3"/>
      <c r="AG104" s="1"/>
      <c r="AH104" s="7"/>
      <c r="AI104" s="9"/>
      <c r="AJ104" s="3"/>
      <c r="AK104" s="1"/>
      <c r="AM104" s="3">
        <v>1.3</v>
      </c>
      <c r="AN104" s="3">
        <v>1</v>
      </c>
      <c r="AO104" s="3">
        <v>1</v>
      </c>
      <c r="AP104" s="3">
        <v>1</v>
      </c>
      <c r="AQ104" s="17">
        <v>1</v>
      </c>
      <c r="AS104" s="17">
        <f t="shared" si="66"/>
        <v>170.58600000000001</v>
      </c>
      <c r="AT104" s="17">
        <f t="shared" si="67"/>
        <v>0</v>
      </c>
      <c r="AU104" s="17">
        <f t="shared" si="68"/>
        <v>0</v>
      </c>
      <c r="AV104" s="17">
        <f t="shared" si="74"/>
        <v>0</v>
      </c>
      <c r="AW104" s="17">
        <f t="shared" si="75"/>
        <v>0</v>
      </c>
      <c r="AY104" s="17">
        <f t="shared" si="69"/>
        <v>170.58600000000001</v>
      </c>
      <c r="BA104" s="54">
        <v>1</v>
      </c>
      <c r="BB104" s="42">
        <v>139</v>
      </c>
      <c r="BC104" s="20">
        <v>161</v>
      </c>
      <c r="BD104" s="4">
        <v>131.19999999999999</v>
      </c>
      <c r="BE104" s="4">
        <v>131.05806451612901</v>
      </c>
      <c r="BF104" s="4">
        <v>131</v>
      </c>
      <c r="BG104" s="4">
        <v>131.1</v>
      </c>
      <c r="BH104" s="4">
        <v>131</v>
      </c>
      <c r="BI104" s="43">
        <v>130</v>
      </c>
      <c r="BJ104" s="20">
        <v>130</v>
      </c>
      <c r="BK104" s="4">
        <v>131</v>
      </c>
      <c r="BL104" s="4">
        <v>131</v>
      </c>
      <c r="BM104" s="4">
        <v>131</v>
      </c>
      <c r="BN104" s="4">
        <v>131</v>
      </c>
      <c r="BO104" s="9">
        <v>131</v>
      </c>
      <c r="BP104" s="22"/>
      <c r="BQ104" s="17">
        <v>1</v>
      </c>
      <c r="BS104" s="51">
        <f t="shared" si="70"/>
        <v>170.58600000000001</v>
      </c>
      <c r="BT104" s="52">
        <f t="shared" si="71"/>
        <v>170.58600000000001</v>
      </c>
      <c r="BU104" s="52">
        <f t="shared" si="72"/>
        <v>0</v>
      </c>
      <c r="BV104" s="53">
        <f t="shared" si="73"/>
        <v>0</v>
      </c>
    </row>
    <row r="105" spans="1:74" ht="19.5" thickBot="1">
      <c r="A105" s="4">
        <v>209</v>
      </c>
      <c r="B105" s="8"/>
      <c r="C105" s="73" t="s">
        <v>262</v>
      </c>
      <c r="D105" s="73" t="s">
        <v>133</v>
      </c>
      <c r="E105" s="74">
        <v>100</v>
      </c>
      <c r="F105" s="126">
        <f t="shared" si="53"/>
        <v>227.67099999999999</v>
      </c>
      <c r="G105" s="121" t="s">
        <v>263</v>
      </c>
      <c r="H105" s="73" t="s">
        <v>263</v>
      </c>
      <c r="I105" s="10">
        <f t="shared" si="65"/>
        <v>227.67099999999999</v>
      </c>
      <c r="J105" s="4">
        <v>122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9"/>
      <c r="AB105" s="3"/>
      <c r="AC105" s="97">
        <v>128.61000000000001</v>
      </c>
      <c r="AD105" s="7"/>
      <c r="AE105" s="75">
        <v>54.98</v>
      </c>
      <c r="AF105" s="3"/>
      <c r="AG105" s="1"/>
      <c r="AH105" s="7"/>
      <c r="AI105" s="9"/>
      <c r="AJ105" s="3"/>
      <c r="AK105" s="1"/>
      <c r="AM105" s="3">
        <v>1.3</v>
      </c>
      <c r="AN105" s="3">
        <v>1</v>
      </c>
      <c r="AO105" s="3">
        <v>1</v>
      </c>
      <c r="AP105" s="3">
        <v>1</v>
      </c>
      <c r="AQ105" s="17">
        <v>1</v>
      </c>
      <c r="AS105" s="17">
        <f t="shared" si="66"/>
        <v>167.19300000000001</v>
      </c>
      <c r="AT105" s="17">
        <f t="shared" si="67"/>
        <v>60.477999999999994</v>
      </c>
      <c r="AU105" s="17">
        <f t="shared" si="68"/>
        <v>0</v>
      </c>
      <c r="AV105" s="17">
        <f t="shared" si="74"/>
        <v>0</v>
      </c>
      <c r="AW105" s="17">
        <f t="shared" si="75"/>
        <v>0</v>
      </c>
      <c r="AY105" s="17">
        <f t="shared" si="69"/>
        <v>227.67099999999999</v>
      </c>
      <c r="BA105" s="54">
        <v>1</v>
      </c>
      <c r="BB105" s="42">
        <v>140</v>
      </c>
      <c r="BC105" s="20">
        <v>162</v>
      </c>
      <c r="BD105" s="4">
        <v>132.19999999999999</v>
      </c>
      <c r="BE105" s="4">
        <v>132.05806451612901</v>
      </c>
      <c r="BF105" s="4">
        <v>132</v>
      </c>
      <c r="BG105" s="4">
        <v>132.1</v>
      </c>
      <c r="BH105" s="4">
        <v>132</v>
      </c>
      <c r="BI105" s="43">
        <v>131</v>
      </c>
      <c r="BJ105" s="20">
        <v>131</v>
      </c>
      <c r="BK105" s="4">
        <v>132</v>
      </c>
      <c r="BL105" s="4">
        <v>132</v>
      </c>
      <c r="BM105" s="4">
        <v>132</v>
      </c>
      <c r="BN105" s="4">
        <v>132</v>
      </c>
      <c r="BO105" s="9">
        <v>132</v>
      </c>
      <c r="BP105" s="22"/>
      <c r="BQ105" s="17">
        <v>1</v>
      </c>
      <c r="BS105" s="51">
        <f t="shared" si="70"/>
        <v>227.67099999999999</v>
      </c>
      <c r="BT105" s="52">
        <f t="shared" si="71"/>
        <v>227.67099999999999</v>
      </c>
      <c r="BU105" s="52">
        <f t="shared" si="72"/>
        <v>0</v>
      </c>
      <c r="BV105" s="53">
        <f t="shared" si="73"/>
        <v>0</v>
      </c>
    </row>
    <row r="106" spans="1:74" ht="19.5" thickBot="1">
      <c r="A106" s="4">
        <v>214</v>
      </c>
      <c r="B106" s="8"/>
      <c r="C106" s="73" t="s">
        <v>264</v>
      </c>
      <c r="D106" s="73" t="s">
        <v>265</v>
      </c>
      <c r="E106" s="74">
        <v>100</v>
      </c>
      <c r="F106" s="126">
        <f t="shared" si="53"/>
        <v>305.50600000000003</v>
      </c>
      <c r="G106" s="121" t="s">
        <v>69</v>
      </c>
      <c r="H106" s="73" t="s">
        <v>69</v>
      </c>
      <c r="I106" s="10">
        <f t="shared" si="65"/>
        <v>305.50600000000003</v>
      </c>
      <c r="J106" s="4">
        <v>127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9"/>
      <c r="AB106" s="3"/>
      <c r="AC106" s="97">
        <v>169.47</v>
      </c>
      <c r="AD106" s="7"/>
      <c r="AE106" s="75">
        <v>77.45</v>
      </c>
      <c r="AF106" s="3"/>
      <c r="AG106" s="1"/>
      <c r="AH106" s="7"/>
      <c r="AI106" s="9"/>
      <c r="AJ106" s="3"/>
      <c r="AK106" s="1"/>
      <c r="AM106" s="3">
        <v>1.3</v>
      </c>
      <c r="AN106" s="3">
        <v>1</v>
      </c>
      <c r="AO106" s="3">
        <v>1</v>
      </c>
      <c r="AP106" s="3">
        <v>1</v>
      </c>
      <c r="AQ106" s="17">
        <v>1</v>
      </c>
      <c r="AS106" s="17">
        <f t="shared" si="66"/>
        <v>220.31100000000001</v>
      </c>
      <c r="AT106" s="17">
        <f t="shared" si="67"/>
        <v>85.195000000000007</v>
      </c>
      <c r="AU106" s="17">
        <f t="shared" si="68"/>
        <v>0</v>
      </c>
      <c r="AV106" s="17">
        <f t="shared" si="74"/>
        <v>0</v>
      </c>
      <c r="AW106" s="17">
        <f t="shared" si="75"/>
        <v>0</v>
      </c>
      <c r="AY106" s="17">
        <f t="shared" si="69"/>
        <v>305.50600000000003</v>
      </c>
      <c r="BA106" s="54">
        <v>1</v>
      </c>
      <c r="BB106" s="42">
        <v>145</v>
      </c>
      <c r="BC106" s="20">
        <v>167</v>
      </c>
      <c r="BD106" s="4">
        <v>137.19999999999999</v>
      </c>
      <c r="BE106" s="4">
        <v>137.05806451612901</v>
      </c>
      <c r="BF106" s="4">
        <v>137</v>
      </c>
      <c r="BG106" s="4">
        <v>137.1</v>
      </c>
      <c r="BH106" s="4">
        <v>137</v>
      </c>
      <c r="BI106" s="43">
        <v>136</v>
      </c>
      <c r="BJ106" s="20">
        <v>136</v>
      </c>
      <c r="BK106" s="4">
        <v>137</v>
      </c>
      <c r="BL106" s="4">
        <v>137</v>
      </c>
      <c r="BM106" s="4">
        <v>137</v>
      </c>
      <c r="BN106" s="4">
        <v>137</v>
      </c>
      <c r="BO106" s="9">
        <v>137</v>
      </c>
      <c r="BP106" s="22"/>
      <c r="BQ106" s="17">
        <v>1</v>
      </c>
      <c r="BS106" s="51">
        <f t="shared" si="70"/>
        <v>305.50600000000003</v>
      </c>
      <c r="BT106" s="52">
        <f t="shared" si="71"/>
        <v>305.50600000000003</v>
      </c>
      <c r="BU106" s="52">
        <f t="shared" si="72"/>
        <v>0</v>
      </c>
      <c r="BV106" s="53">
        <f t="shared" si="73"/>
        <v>0</v>
      </c>
    </row>
    <row r="107" spans="1:74" ht="19.5" thickBot="1">
      <c r="A107" s="4">
        <v>215</v>
      </c>
      <c r="B107" s="8"/>
      <c r="C107" s="73" t="s">
        <v>266</v>
      </c>
      <c r="D107" s="73" t="s">
        <v>267</v>
      </c>
      <c r="E107" s="74">
        <v>100</v>
      </c>
      <c r="F107" s="126">
        <f t="shared" si="53"/>
        <v>192.322</v>
      </c>
      <c r="G107" s="121" t="s">
        <v>25</v>
      </c>
      <c r="H107" s="73" t="s">
        <v>25</v>
      </c>
      <c r="I107" s="10">
        <f t="shared" si="65"/>
        <v>192.322</v>
      </c>
      <c r="J107" s="4">
        <v>128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9"/>
      <c r="AB107" s="3"/>
      <c r="AC107" s="97">
        <v>147.94</v>
      </c>
      <c r="AD107" s="7"/>
      <c r="AE107" s="9"/>
      <c r="AF107" s="3"/>
      <c r="AG107" s="1"/>
      <c r="AH107" s="7"/>
      <c r="AI107" s="9"/>
      <c r="AJ107" s="3"/>
      <c r="AK107" s="1"/>
      <c r="AM107" s="3">
        <v>1.3</v>
      </c>
      <c r="AN107" s="3">
        <v>1</v>
      </c>
      <c r="AO107" s="3">
        <v>1</v>
      </c>
      <c r="AP107" s="3">
        <v>1</v>
      </c>
      <c r="AQ107" s="17">
        <v>1</v>
      </c>
      <c r="AS107" s="17">
        <f t="shared" si="66"/>
        <v>192.322</v>
      </c>
      <c r="AT107" s="17">
        <f t="shared" si="67"/>
        <v>0</v>
      </c>
      <c r="AU107" s="17">
        <f t="shared" si="68"/>
        <v>0</v>
      </c>
      <c r="AV107" s="17">
        <f t="shared" si="74"/>
        <v>0</v>
      </c>
      <c r="AW107" s="17">
        <f t="shared" si="75"/>
        <v>0</v>
      </c>
      <c r="AY107" s="17">
        <f t="shared" si="69"/>
        <v>192.322</v>
      </c>
      <c r="BA107" s="54">
        <v>1</v>
      </c>
      <c r="BB107" s="42">
        <v>146</v>
      </c>
      <c r="BC107" s="20">
        <v>168</v>
      </c>
      <c r="BD107" s="4">
        <v>138.19999999999999</v>
      </c>
      <c r="BE107" s="4">
        <v>138.05806451612901</v>
      </c>
      <c r="BF107" s="4">
        <v>138</v>
      </c>
      <c r="BG107" s="4">
        <v>138.1</v>
      </c>
      <c r="BH107" s="4">
        <v>138</v>
      </c>
      <c r="BI107" s="43">
        <v>137</v>
      </c>
      <c r="BJ107" s="20">
        <v>137</v>
      </c>
      <c r="BK107" s="4">
        <v>138</v>
      </c>
      <c r="BL107" s="4">
        <v>138</v>
      </c>
      <c r="BM107" s="4">
        <v>138</v>
      </c>
      <c r="BN107" s="4">
        <v>138</v>
      </c>
      <c r="BO107" s="9">
        <v>138</v>
      </c>
      <c r="BP107" s="22"/>
      <c r="BQ107" s="17">
        <v>1</v>
      </c>
      <c r="BS107" s="51">
        <f t="shared" si="70"/>
        <v>192.322</v>
      </c>
      <c r="BT107" s="52">
        <f t="shared" si="71"/>
        <v>192.322</v>
      </c>
      <c r="BU107" s="52">
        <f t="shared" si="72"/>
        <v>0</v>
      </c>
      <c r="BV107" s="53">
        <f t="shared" si="73"/>
        <v>0</v>
      </c>
    </row>
    <row r="108" spans="1:74" ht="19.5" thickBot="1">
      <c r="A108" s="4">
        <v>216</v>
      </c>
      <c r="B108" s="8"/>
      <c r="C108" s="73" t="s">
        <v>268</v>
      </c>
      <c r="D108" s="73" t="s">
        <v>126</v>
      </c>
      <c r="E108" s="74">
        <v>100</v>
      </c>
      <c r="F108" s="126">
        <f t="shared" si="53"/>
        <v>243.55600000000004</v>
      </c>
      <c r="G108" s="121" t="s">
        <v>85</v>
      </c>
      <c r="H108" s="73" t="s">
        <v>85</v>
      </c>
      <c r="I108" s="10">
        <f t="shared" si="65"/>
        <v>243.55600000000004</v>
      </c>
      <c r="J108" s="4">
        <v>129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9"/>
      <c r="AB108" s="3"/>
      <c r="AC108" s="97">
        <v>139.34</v>
      </c>
      <c r="AD108" s="7"/>
      <c r="AE108" s="75">
        <v>56.74</v>
      </c>
      <c r="AF108" s="3"/>
      <c r="AG108" s="1"/>
      <c r="AH108" s="7"/>
      <c r="AI108" s="9"/>
      <c r="AJ108" s="3"/>
      <c r="AK108" s="1"/>
      <c r="AM108" s="3">
        <v>1.3</v>
      </c>
      <c r="AN108" s="3">
        <v>1</v>
      </c>
      <c r="AO108" s="3">
        <v>1</v>
      </c>
      <c r="AP108" s="3">
        <v>1</v>
      </c>
      <c r="AQ108" s="17">
        <v>1</v>
      </c>
      <c r="AS108" s="17">
        <f t="shared" si="66"/>
        <v>181.14200000000002</v>
      </c>
      <c r="AT108" s="17">
        <f t="shared" si="67"/>
        <v>62.414000000000001</v>
      </c>
      <c r="AU108" s="17">
        <f t="shared" si="68"/>
        <v>0</v>
      </c>
      <c r="AV108" s="17">
        <f t="shared" si="74"/>
        <v>0</v>
      </c>
      <c r="AW108" s="17">
        <f t="shared" si="75"/>
        <v>0</v>
      </c>
      <c r="AY108" s="17">
        <f t="shared" si="69"/>
        <v>243.55600000000004</v>
      </c>
      <c r="BA108" s="54">
        <v>1</v>
      </c>
      <c r="BB108" s="42">
        <v>147</v>
      </c>
      <c r="BC108" s="20">
        <v>169</v>
      </c>
      <c r="BD108" s="4">
        <v>139.19999999999999</v>
      </c>
      <c r="BE108" s="4">
        <v>139.05806451612901</v>
      </c>
      <c r="BF108" s="4">
        <v>139</v>
      </c>
      <c r="BG108" s="4">
        <v>139.1</v>
      </c>
      <c r="BH108" s="4">
        <v>139</v>
      </c>
      <c r="BI108" s="43">
        <v>138</v>
      </c>
      <c r="BJ108" s="20">
        <v>138</v>
      </c>
      <c r="BK108" s="4">
        <v>139</v>
      </c>
      <c r="BL108" s="4">
        <v>139</v>
      </c>
      <c r="BM108" s="4">
        <v>139</v>
      </c>
      <c r="BN108" s="4">
        <v>139</v>
      </c>
      <c r="BO108" s="9">
        <v>139</v>
      </c>
      <c r="BP108" s="22"/>
      <c r="BQ108" s="17">
        <v>1</v>
      </c>
      <c r="BS108" s="51">
        <f t="shared" si="70"/>
        <v>243.55600000000004</v>
      </c>
      <c r="BT108" s="52">
        <f t="shared" si="71"/>
        <v>243.55600000000004</v>
      </c>
      <c r="BU108" s="52">
        <f t="shared" si="72"/>
        <v>0</v>
      </c>
      <c r="BV108" s="53">
        <f t="shared" si="73"/>
        <v>0</v>
      </c>
    </row>
    <row r="109" spans="1:74" ht="19.5" thickBot="1">
      <c r="A109" s="4">
        <v>217</v>
      </c>
      <c r="B109" s="8"/>
      <c r="C109" s="73" t="s">
        <v>269</v>
      </c>
      <c r="D109" s="73" t="s">
        <v>270</v>
      </c>
      <c r="E109" s="74">
        <v>50</v>
      </c>
      <c r="F109" s="126">
        <f t="shared" ref="F109" si="76">E109/100*BS109</f>
        <v>128.20749999999998</v>
      </c>
      <c r="G109" s="121" t="s">
        <v>31</v>
      </c>
      <c r="H109" s="73" t="s">
        <v>31</v>
      </c>
      <c r="I109" s="10">
        <f t="shared" ref="I109" si="77">BS109</f>
        <v>256.41499999999996</v>
      </c>
      <c r="J109" s="4">
        <v>130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9"/>
      <c r="AB109" s="5"/>
      <c r="AC109" s="99">
        <v>130.54</v>
      </c>
      <c r="AD109" s="11"/>
      <c r="AE109" s="100">
        <v>78.83</v>
      </c>
      <c r="AF109" s="5"/>
      <c r="AG109" s="6"/>
      <c r="AH109" s="11"/>
      <c r="AI109" s="12"/>
      <c r="AJ109" s="5"/>
      <c r="AK109" s="6"/>
      <c r="AM109" s="3">
        <v>1.3</v>
      </c>
      <c r="AN109" s="3">
        <v>1</v>
      </c>
      <c r="AO109" s="3">
        <v>1</v>
      </c>
      <c r="AP109" s="3">
        <v>1</v>
      </c>
      <c r="AQ109" s="17">
        <v>1</v>
      </c>
      <c r="AS109" s="17">
        <f t="shared" ref="AS109" si="78">AC109*AM109</f>
        <v>169.702</v>
      </c>
      <c r="AT109" s="17">
        <f t="shared" ref="AT109" si="79">AE109+(AE109*(AN109-1))+(AE109*0.1)</f>
        <v>86.712999999999994</v>
      </c>
      <c r="AU109" s="17">
        <f t="shared" ref="AU109" si="80">AG109+(AG109*(AO109-1))+(AG109*0.3)</f>
        <v>0</v>
      </c>
      <c r="AV109" s="17">
        <f t="shared" si="74"/>
        <v>0</v>
      </c>
      <c r="AW109" s="17">
        <f t="shared" si="75"/>
        <v>0</v>
      </c>
      <c r="AY109" s="17">
        <f t="shared" ref="AY109" si="81">SUM(AS109:AW109)</f>
        <v>256.41499999999996</v>
      </c>
      <c r="BA109" s="54">
        <v>1</v>
      </c>
      <c r="BB109" s="42">
        <v>148</v>
      </c>
      <c r="BC109" s="20">
        <v>170</v>
      </c>
      <c r="BD109" s="4">
        <v>140.19999999999999</v>
      </c>
      <c r="BE109" s="4">
        <v>140.05806451612901</v>
      </c>
      <c r="BF109" s="4">
        <v>140</v>
      </c>
      <c r="BG109" s="4">
        <v>140.1</v>
      </c>
      <c r="BH109" s="4">
        <v>140</v>
      </c>
      <c r="BI109" s="43">
        <v>139</v>
      </c>
      <c r="BJ109" s="20">
        <v>139</v>
      </c>
      <c r="BK109" s="4">
        <v>140</v>
      </c>
      <c r="BL109" s="4">
        <v>140</v>
      </c>
      <c r="BM109" s="4">
        <v>140</v>
      </c>
      <c r="BN109" s="4">
        <v>140</v>
      </c>
      <c r="BO109" s="9">
        <v>140</v>
      </c>
      <c r="BP109" s="22"/>
      <c r="BQ109" s="17">
        <v>1</v>
      </c>
      <c r="BS109" s="51">
        <f t="shared" ref="BS109" si="82">BT109+BU109</f>
        <v>256.41499999999996</v>
      </c>
      <c r="BT109" s="52">
        <f t="shared" ref="BT109" si="83">AY109</f>
        <v>256.41499999999996</v>
      </c>
      <c r="BU109" s="52">
        <f t="shared" ref="BU109" si="84">(AY109*(BA109-1))+(AY109*(BQ109-1))</f>
        <v>0</v>
      </c>
      <c r="BV109" s="53">
        <f t="shared" ref="BV109" si="85">(BU109/BS109)</f>
        <v>0</v>
      </c>
    </row>
  </sheetData>
  <mergeCells count="5">
    <mergeCell ref="AB11:AC11"/>
    <mergeCell ref="AD11:AE11"/>
    <mergeCell ref="AF11:AG11"/>
    <mergeCell ref="AH11:AI11"/>
    <mergeCell ref="AJ11:AK11"/>
  </mergeCells>
  <pageMargins left="0.4" right="0.23" top="0.31" bottom="0.31" header="0.18" footer="0.19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E15" sqref="E15"/>
    </sheetView>
  </sheetViews>
  <sheetFormatPr defaultRowHeight="15"/>
  <cols>
    <col min="1" max="1" width="5.5703125" style="109" customWidth="1"/>
    <col min="2" max="2" width="11.7109375" style="113" customWidth="1"/>
    <col min="3" max="3" width="29" style="109" customWidth="1"/>
    <col min="4" max="4" width="16.140625" style="55" customWidth="1"/>
    <col min="5" max="5" width="11.7109375" style="110" customWidth="1"/>
    <col min="6" max="7" width="9.140625" style="110"/>
    <col min="8" max="8" width="9.140625" style="109"/>
    <col min="9" max="9" width="16.28515625" style="111" bestFit="1" customWidth="1"/>
    <col min="10" max="16" width="9.140625" style="109"/>
    <col min="17" max="18" width="11.140625" style="110" customWidth="1"/>
    <col min="19" max="16384" width="9.140625" style="109"/>
  </cols>
  <sheetData>
    <row r="1" spans="1:18" ht="18.75">
      <c r="B1" s="108" t="s">
        <v>272</v>
      </c>
    </row>
    <row r="3" spans="1:18">
      <c r="B3" s="114" t="s">
        <v>58</v>
      </c>
      <c r="C3" s="115" t="s">
        <v>82</v>
      </c>
      <c r="D3" s="114" t="s">
        <v>84</v>
      </c>
      <c r="E3" s="116" t="s">
        <v>86</v>
      </c>
      <c r="F3" s="116" t="s">
        <v>83</v>
      </c>
      <c r="H3" s="110"/>
      <c r="L3" s="2"/>
      <c r="M3" s="2"/>
      <c r="N3" s="2"/>
    </row>
    <row r="4" spans="1:18">
      <c r="B4" s="64" t="s">
        <v>284</v>
      </c>
      <c r="C4" s="117" t="s">
        <v>271</v>
      </c>
      <c r="D4" s="64" t="s">
        <v>284</v>
      </c>
      <c r="E4" s="118"/>
      <c r="F4" s="118"/>
      <c r="I4" s="109"/>
      <c r="Q4" s="109"/>
      <c r="R4" s="109"/>
    </row>
    <row r="5" spans="1:18">
      <c r="B5" s="64" t="s">
        <v>284</v>
      </c>
      <c r="C5" s="117" t="s">
        <v>31</v>
      </c>
      <c r="D5" s="64" t="s">
        <v>284</v>
      </c>
      <c r="E5" s="118"/>
      <c r="F5" s="118"/>
      <c r="I5" s="109"/>
      <c r="Q5" s="109"/>
      <c r="R5" s="109"/>
    </row>
    <row r="6" spans="1:18">
      <c r="B6" s="64" t="s">
        <v>284</v>
      </c>
      <c r="C6" s="117" t="s">
        <v>26</v>
      </c>
      <c r="D6" s="64" t="s">
        <v>284</v>
      </c>
      <c r="E6" s="118"/>
      <c r="F6" s="118"/>
      <c r="I6" s="109"/>
      <c r="Q6" s="109"/>
      <c r="R6" s="109"/>
    </row>
    <row r="7" spans="1:18">
      <c r="B7" s="64" t="s">
        <v>284</v>
      </c>
      <c r="C7" s="119" t="s">
        <v>28</v>
      </c>
      <c r="D7" s="64" t="s">
        <v>284</v>
      </c>
      <c r="E7" s="118"/>
      <c r="F7" s="118"/>
      <c r="I7" s="109"/>
      <c r="Q7" s="109"/>
      <c r="R7" s="109"/>
    </row>
    <row r="8" spans="1:18">
      <c r="A8" s="110" t="s">
        <v>273</v>
      </c>
      <c r="B8" s="13">
        <v>10339.844542999999</v>
      </c>
      <c r="C8" s="20" t="s">
        <v>24</v>
      </c>
      <c r="D8" s="13">
        <f t="shared" ref="D8:D22" si="0">B8*F8</f>
        <v>10339.844542999999</v>
      </c>
      <c r="E8" s="4">
        <v>3</v>
      </c>
      <c r="F8" s="4">
        <v>1</v>
      </c>
      <c r="I8" s="109"/>
      <c r="Q8" s="109"/>
      <c r="R8" s="109"/>
    </row>
    <row r="9" spans="1:18">
      <c r="A9" s="110" t="s">
        <v>274</v>
      </c>
      <c r="B9" s="13">
        <v>4901.540500000001</v>
      </c>
      <c r="C9" s="20" t="s">
        <v>92</v>
      </c>
      <c r="D9" s="13">
        <f t="shared" si="0"/>
        <v>4901.540500000001</v>
      </c>
      <c r="E9" s="4">
        <v>3</v>
      </c>
      <c r="F9" s="4">
        <v>1</v>
      </c>
      <c r="I9" s="109"/>
      <c r="Q9" s="109"/>
      <c r="R9" s="109"/>
    </row>
    <row r="10" spans="1:18">
      <c r="A10" s="110" t="s">
        <v>275</v>
      </c>
      <c r="B10" s="13">
        <v>3417.5765000000001</v>
      </c>
      <c r="C10" s="20" t="s">
        <v>85</v>
      </c>
      <c r="D10" s="13">
        <f t="shared" si="0"/>
        <v>3417.5765000000001</v>
      </c>
      <c r="E10" s="4">
        <v>9</v>
      </c>
      <c r="F10" s="4">
        <v>1</v>
      </c>
      <c r="I10" s="109"/>
      <c r="Q10" s="109"/>
      <c r="R10" s="109"/>
    </row>
    <row r="11" spans="1:18">
      <c r="A11" s="110" t="s">
        <v>276</v>
      </c>
      <c r="B11" s="13">
        <v>2629.7285000000002</v>
      </c>
      <c r="C11" s="20" t="s">
        <v>25</v>
      </c>
      <c r="D11" s="13">
        <f t="shared" si="0"/>
        <v>2629.7285000000002</v>
      </c>
      <c r="E11" s="4">
        <v>8</v>
      </c>
      <c r="F11" s="4">
        <v>1</v>
      </c>
      <c r="I11" s="109"/>
      <c r="Q11" s="109"/>
      <c r="R11" s="109"/>
    </row>
    <row r="12" spans="1:18">
      <c r="A12" s="110" t="s">
        <v>277</v>
      </c>
      <c r="B12" s="13">
        <v>2053.2566219999999</v>
      </c>
      <c r="C12" s="20" t="s">
        <v>27</v>
      </c>
      <c r="D12" s="13">
        <f t="shared" si="0"/>
        <v>2053.2566219999999</v>
      </c>
      <c r="E12" s="4">
        <v>6</v>
      </c>
      <c r="F12" s="4">
        <v>1</v>
      </c>
      <c r="H12" s="120"/>
      <c r="I12" s="109"/>
      <c r="Q12" s="109"/>
      <c r="R12" s="109"/>
    </row>
    <row r="13" spans="1:18">
      <c r="A13" s="110" t="s">
        <v>278</v>
      </c>
      <c r="B13" s="13">
        <v>1481.9059999999999</v>
      </c>
      <c r="C13" s="20" t="s">
        <v>88</v>
      </c>
      <c r="D13" s="13">
        <f t="shared" si="0"/>
        <v>1481.9059999999999</v>
      </c>
      <c r="E13" s="4">
        <v>3</v>
      </c>
      <c r="F13" s="4">
        <v>1</v>
      </c>
      <c r="I13" s="109"/>
      <c r="Q13" s="109"/>
      <c r="R13" s="109"/>
    </row>
    <row r="14" spans="1:18">
      <c r="A14" s="110" t="s">
        <v>279</v>
      </c>
      <c r="B14" s="13">
        <v>1047.4000000000001</v>
      </c>
      <c r="C14" s="20" t="s">
        <v>64</v>
      </c>
      <c r="D14" s="13">
        <f t="shared" si="0"/>
        <v>1047.4000000000001</v>
      </c>
      <c r="E14" s="4">
        <v>3</v>
      </c>
      <c r="F14" s="4">
        <v>1</v>
      </c>
      <c r="I14" s="109"/>
      <c r="Q14" s="109"/>
      <c r="R14" s="109"/>
    </row>
    <row r="15" spans="1:18">
      <c r="A15" s="110" t="s">
        <v>280</v>
      </c>
      <c r="B15" s="13">
        <v>1036.703</v>
      </c>
      <c r="C15" s="20" t="s">
        <v>71</v>
      </c>
      <c r="D15" s="13">
        <f>B15*F15</f>
        <v>1036.703</v>
      </c>
      <c r="E15" s="4">
        <v>3</v>
      </c>
      <c r="F15" s="4">
        <v>1</v>
      </c>
      <c r="I15" s="109"/>
      <c r="Q15" s="109"/>
      <c r="R15" s="109"/>
    </row>
    <row r="16" spans="1:18">
      <c r="A16" s="110" t="s">
        <v>281</v>
      </c>
      <c r="B16" s="13">
        <v>727.4250320000001</v>
      </c>
      <c r="C16" s="20" t="s">
        <v>29</v>
      </c>
      <c r="D16" s="13">
        <f t="shared" si="0"/>
        <v>727.4250320000001</v>
      </c>
      <c r="E16" s="4">
        <v>3</v>
      </c>
      <c r="F16" s="4">
        <v>1</v>
      </c>
      <c r="I16" s="109"/>
      <c r="Q16" s="109"/>
      <c r="R16" s="109"/>
    </row>
    <row r="17" spans="1:18">
      <c r="A17" s="110" t="s">
        <v>282</v>
      </c>
      <c r="B17" s="13">
        <v>699.58400000000006</v>
      </c>
      <c r="C17" s="20" t="s">
        <v>30</v>
      </c>
      <c r="D17" s="13">
        <f t="shared" si="0"/>
        <v>461.72544000000005</v>
      </c>
      <c r="E17" s="4">
        <v>2</v>
      </c>
      <c r="F17" s="4">
        <v>0.66</v>
      </c>
      <c r="H17" s="112"/>
      <c r="I17" s="112"/>
      <c r="Q17" s="109"/>
      <c r="R17" s="109"/>
    </row>
    <row r="18" spans="1:18">
      <c r="A18" s="110" t="s">
        <v>285</v>
      </c>
      <c r="B18" s="13">
        <v>416.78900000000004</v>
      </c>
      <c r="C18" s="20" t="s">
        <v>32</v>
      </c>
      <c r="D18" s="13">
        <f t="shared" si="0"/>
        <v>275.08074000000005</v>
      </c>
      <c r="E18" s="4">
        <v>2</v>
      </c>
      <c r="F18" s="4">
        <v>0.66</v>
      </c>
      <c r="H18" s="112"/>
      <c r="I18" s="112"/>
      <c r="Q18" s="109"/>
      <c r="R18" s="109"/>
    </row>
    <row r="19" spans="1:18">
      <c r="A19" s="110" t="s">
        <v>286</v>
      </c>
      <c r="B19" s="13">
        <v>414.96300000000002</v>
      </c>
      <c r="C19" s="20" t="s">
        <v>69</v>
      </c>
      <c r="D19" s="13">
        <f t="shared" si="0"/>
        <v>273.87558000000001</v>
      </c>
      <c r="E19" s="4">
        <v>2</v>
      </c>
      <c r="F19" s="4">
        <v>0.66</v>
      </c>
      <c r="H19" s="112"/>
      <c r="I19" s="112"/>
      <c r="Q19" s="109"/>
      <c r="R19" s="109"/>
    </row>
    <row r="20" spans="1:18">
      <c r="A20" s="110" t="s">
        <v>287</v>
      </c>
      <c r="B20" s="13">
        <v>393.858</v>
      </c>
      <c r="C20" s="20" t="s">
        <v>213</v>
      </c>
      <c r="D20" s="13">
        <f t="shared" si="0"/>
        <v>259.94628</v>
      </c>
      <c r="E20" s="4">
        <v>2</v>
      </c>
      <c r="F20" s="4">
        <v>0.66</v>
      </c>
      <c r="H20" s="112"/>
      <c r="I20" s="112"/>
      <c r="Q20" s="109"/>
      <c r="R20" s="109"/>
    </row>
    <row r="21" spans="1:18">
      <c r="A21" s="110" t="s">
        <v>288</v>
      </c>
      <c r="B21" s="13">
        <v>352.88550000000004</v>
      </c>
      <c r="C21" s="20" t="s">
        <v>90</v>
      </c>
      <c r="D21" s="13">
        <f t="shared" si="0"/>
        <v>232.90443000000005</v>
      </c>
      <c r="E21" s="4">
        <v>2</v>
      </c>
      <c r="F21" s="4">
        <v>0.66</v>
      </c>
      <c r="H21" s="112"/>
      <c r="I21" s="112"/>
      <c r="Q21" s="109"/>
      <c r="R21" s="109"/>
    </row>
    <row r="22" spans="1:18">
      <c r="A22" s="110" t="s">
        <v>289</v>
      </c>
      <c r="B22" s="13">
        <v>348.43299999999999</v>
      </c>
      <c r="C22" s="20" t="s">
        <v>76</v>
      </c>
      <c r="D22" s="13">
        <f t="shared" si="0"/>
        <v>229.96578</v>
      </c>
      <c r="E22" s="4">
        <v>2</v>
      </c>
      <c r="F22" s="4">
        <v>0.66</v>
      </c>
      <c r="I22" s="109"/>
      <c r="Q22" s="109"/>
      <c r="R22" s="109"/>
    </row>
  </sheetData>
  <sortState ref="B8:F22">
    <sortCondition descending="1" ref="D8:D2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hráči</vt:lpstr>
      <vt:lpstr>sumar kluby 2023-01</vt:lpstr>
      <vt:lpstr>'výpočet hráči'!Oblasť_tlače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2023-01-05T19:02:50Z</dcterms:modified>
</cp:coreProperties>
</file>